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5" yWindow="-15" windowWidth="10200" windowHeight="8175"/>
  </bookViews>
  <sheets>
    <sheet name="2015" sheetId="26" r:id="rId1"/>
    <sheet name="اجمالي 2015" sheetId="28" r:id="rId2"/>
  </sheets>
  <definedNames>
    <definedName name="_xlnm.Print_Area" localSheetId="0">'2015'!$A$1:$G$251</definedName>
  </definedNames>
  <calcPr calcId="144525"/>
</workbook>
</file>

<file path=xl/calcChain.xml><?xml version="1.0" encoding="utf-8"?>
<calcChain xmlns="http://schemas.openxmlformats.org/spreadsheetml/2006/main">
  <c r="J254" i="26" l="1"/>
  <c r="K254" i="26" l="1"/>
  <c r="K255" i="26"/>
  <c r="I254" i="26"/>
  <c r="K249" i="26"/>
  <c r="K250" i="26"/>
  <c r="K251" i="26"/>
  <c r="K252" i="26"/>
  <c r="K253" i="26"/>
  <c r="K248" i="26"/>
  <c r="D196" i="26" l="1"/>
  <c r="F196" i="26" s="1"/>
  <c r="E196" i="26"/>
  <c r="C210" i="26" l="1"/>
  <c r="B78" i="26"/>
  <c r="D74" i="26"/>
  <c r="E74" i="26" s="1"/>
  <c r="F74" i="26" l="1"/>
  <c r="C258" i="26" l="1"/>
  <c r="B258" i="26"/>
  <c r="D100" i="28" l="1"/>
  <c r="F100" i="28" s="1"/>
  <c r="C89" i="28"/>
  <c r="B89" i="28"/>
  <c r="C75" i="28"/>
  <c r="B75" i="28"/>
  <c r="C74" i="28"/>
  <c r="B74" i="28"/>
  <c r="C67" i="28"/>
  <c r="B67" i="28"/>
  <c r="C66" i="28"/>
  <c r="B66" i="28"/>
  <c r="C58" i="28"/>
  <c r="C59" i="28"/>
  <c r="B59" i="28"/>
  <c r="B58" i="28"/>
  <c r="C50" i="28"/>
  <c r="B50" i="28"/>
  <c r="C43" i="28"/>
  <c r="B43" i="28"/>
  <c r="C41" i="28"/>
  <c r="B41" i="28"/>
  <c r="C40" i="28"/>
  <c r="C42" i="28"/>
  <c r="B42" i="28"/>
  <c r="B40" i="28"/>
  <c r="C18" i="28"/>
  <c r="C19" i="28"/>
  <c r="C20" i="28"/>
  <c r="B20" i="28"/>
  <c r="B19" i="28"/>
  <c r="B18" i="28"/>
  <c r="C13" i="28"/>
  <c r="B13" i="28"/>
  <c r="C12" i="28"/>
  <c r="B4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C5" i="28"/>
  <c r="B5" i="28"/>
  <c r="C4" i="28"/>
  <c r="D21" i="28"/>
  <c r="E21" i="28" s="1"/>
  <c r="D22" i="28"/>
  <c r="D23" i="28"/>
  <c r="F23" i="28" s="1"/>
  <c r="D24" i="28"/>
  <c r="D25" i="28"/>
  <c r="D26" i="28"/>
  <c r="D47" i="28"/>
  <c r="B108" i="28"/>
  <c r="B107" i="28"/>
  <c r="D99" i="28"/>
  <c r="F99" i="28" s="1"/>
  <c r="D96" i="28"/>
  <c r="F96" i="28" s="1"/>
  <c r="D93" i="28"/>
  <c r="E93" i="28" s="1"/>
  <c r="D92" i="28"/>
  <c r="F92" i="28" s="1"/>
  <c r="D80" i="28"/>
  <c r="D78" i="28"/>
  <c r="D64" i="28"/>
  <c r="D46" i="28"/>
  <c r="C35" i="28"/>
  <c r="B35" i="28"/>
  <c r="D34" i="28"/>
  <c r="F34" i="28" s="1"/>
  <c r="D33" i="28"/>
  <c r="D32" i="28"/>
  <c r="E32" i="28" s="1"/>
  <c r="B140" i="26"/>
  <c r="D123" i="26"/>
  <c r="E123" i="26" s="1"/>
  <c r="D60" i="26"/>
  <c r="E60" i="26" s="1"/>
  <c r="D41" i="26"/>
  <c r="E41" i="26" s="1"/>
  <c r="D75" i="28" l="1"/>
  <c r="F75" i="28" s="1"/>
  <c r="D60" i="28"/>
  <c r="D76" i="28"/>
  <c r="F76" i="28" s="1"/>
  <c r="D19" i="28"/>
  <c r="E19" i="28" s="1"/>
  <c r="D12" i="28"/>
  <c r="E12" i="28" s="1"/>
  <c r="D74" i="28"/>
  <c r="F74" i="28" s="1"/>
  <c r="D50" i="28"/>
  <c r="E50" i="28" s="1"/>
  <c r="D10" i="28"/>
  <c r="B14" i="28"/>
  <c r="D5" i="28"/>
  <c r="E5" i="28" s="1"/>
  <c r="D41" i="28"/>
  <c r="F41" i="28" s="1"/>
  <c r="D20" i="28"/>
  <c r="E20" i="28" s="1"/>
  <c r="D27" i="28"/>
  <c r="E27" i="28" s="1"/>
  <c r="C51" i="28"/>
  <c r="D42" i="28"/>
  <c r="F42" i="28" s="1"/>
  <c r="D18" i="28"/>
  <c r="E18" i="28" s="1"/>
  <c r="F32" i="28"/>
  <c r="D6" i="28"/>
  <c r="F6" i="28" s="1"/>
  <c r="D13" i="28"/>
  <c r="E13" i="28" s="1"/>
  <c r="D4" i="28"/>
  <c r="E4" i="28" s="1"/>
  <c r="D11" i="28"/>
  <c r="E11" i="28" s="1"/>
  <c r="D9" i="28"/>
  <c r="F9" i="28" s="1"/>
  <c r="D8" i="28"/>
  <c r="E8" i="28" s="1"/>
  <c r="D7" i="28"/>
  <c r="F7" i="28" s="1"/>
  <c r="E60" i="28"/>
  <c r="E92" i="28"/>
  <c r="D83" i="28"/>
  <c r="B101" i="28"/>
  <c r="D91" i="28"/>
  <c r="E99" i="28"/>
  <c r="F25" i="28"/>
  <c r="B51" i="28"/>
  <c r="D40" i="28"/>
  <c r="E40" i="28" s="1"/>
  <c r="F46" i="28"/>
  <c r="D49" i="28"/>
  <c r="D62" i="28"/>
  <c r="E62" i="28" s="1"/>
  <c r="D81" i="28"/>
  <c r="E81" i="28" s="1"/>
  <c r="D94" i="28"/>
  <c r="E94" i="28" s="1"/>
  <c r="D97" i="28"/>
  <c r="E97" i="28" s="1"/>
  <c r="C28" i="28"/>
  <c r="E25" i="28"/>
  <c r="E33" i="28"/>
  <c r="F33" i="28"/>
  <c r="D35" i="28"/>
  <c r="E35" i="28" s="1"/>
  <c r="E46" i="28"/>
  <c r="D48" i="28"/>
  <c r="D59" i="28"/>
  <c r="F64" i="28"/>
  <c r="D65" i="28"/>
  <c r="E65" i="28" s="1"/>
  <c r="D67" i="28"/>
  <c r="E67" i="28" s="1"/>
  <c r="D77" i="28"/>
  <c r="E77" i="28" s="1"/>
  <c r="C101" i="28"/>
  <c r="D89" i="28"/>
  <c r="E89" i="28" s="1"/>
  <c r="E26" i="28"/>
  <c r="B28" i="28"/>
  <c r="D43" i="28"/>
  <c r="D45" i="28"/>
  <c r="E45" i="28" s="1"/>
  <c r="B68" i="28"/>
  <c r="D58" i="28"/>
  <c r="E58" i="28" s="1"/>
  <c r="E64" i="28"/>
  <c r="D66" i="28"/>
  <c r="F80" i="28"/>
  <c r="E80" i="28"/>
  <c r="D95" i="28"/>
  <c r="F95" i="28" s="1"/>
  <c r="F21" i="28"/>
  <c r="E23" i="28"/>
  <c r="F26" i="28"/>
  <c r="E34" i="28"/>
  <c r="D44" i="28"/>
  <c r="E44" i="28" s="1"/>
  <c r="F47" i="28"/>
  <c r="C68" i="28"/>
  <c r="F60" i="28"/>
  <c r="D61" i="28"/>
  <c r="F61" i="28" s="1"/>
  <c r="D63" i="28"/>
  <c r="E63" i="28" s="1"/>
  <c r="F78" i="28"/>
  <c r="E100" i="28"/>
  <c r="B84" i="28"/>
  <c r="C14" i="28"/>
  <c r="E47" i="28"/>
  <c r="C84" i="28"/>
  <c r="E78" i="28"/>
  <c r="D79" i="28"/>
  <c r="E79" i="28" s="1"/>
  <c r="D82" i="28"/>
  <c r="F82" i="28" s="1"/>
  <c r="D90" i="28"/>
  <c r="F90" i="28" s="1"/>
  <c r="F93" i="28"/>
  <c r="E96" i="28"/>
  <c r="D98" i="28"/>
  <c r="E98" i="28" s="1"/>
  <c r="F123" i="26"/>
  <c r="F60" i="26"/>
  <c r="F41" i="26"/>
  <c r="E75" i="28" l="1"/>
  <c r="E41" i="28"/>
  <c r="E76" i="28"/>
  <c r="F5" i="28"/>
  <c r="F12" i="28"/>
  <c r="E74" i="28"/>
  <c r="F50" i="28"/>
  <c r="F13" i="28"/>
  <c r="E42" i="28"/>
  <c r="E6" i="28"/>
  <c r="E95" i="28"/>
  <c r="F4" i="28"/>
  <c r="E9" i="28"/>
  <c r="F8" i="28"/>
  <c r="F98" i="28"/>
  <c r="E82" i="28"/>
  <c r="F77" i="28"/>
  <c r="F18" i="28"/>
  <c r="E61" i="28"/>
  <c r="F81" i="28"/>
  <c r="E91" i="28"/>
  <c r="F91" i="28"/>
  <c r="F19" i="28"/>
  <c r="F79" i="28"/>
  <c r="F89" i="28"/>
  <c r="G34" i="28"/>
  <c r="G33" i="28"/>
  <c r="F94" i="28"/>
  <c r="E83" i="28"/>
  <c r="F83" i="28"/>
  <c r="F27" i="28"/>
  <c r="D84" i="28"/>
  <c r="E84" i="28" s="1"/>
  <c r="F22" i="28"/>
  <c r="F59" i="28"/>
  <c r="D14" i="28"/>
  <c r="G41" i="28" s="1"/>
  <c r="D51" i="28"/>
  <c r="G48" i="28" s="1"/>
  <c r="D28" i="28"/>
  <c r="G22" i="28" s="1"/>
  <c r="F20" i="28"/>
  <c r="F10" i="28"/>
  <c r="E59" i="28"/>
  <c r="F43" i="28"/>
  <c r="E22" i="28"/>
  <c r="D101" i="28"/>
  <c r="E101" i="28" s="1"/>
  <c r="E10" i="28"/>
  <c r="E90" i="28"/>
  <c r="F24" i="28"/>
  <c r="E7" i="28"/>
  <c r="F66" i="28"/>
  <c r="F58" i="28"/>
  <c r="F48" i="28"/>
  <c r="F97" i="28"/>
  <c r="F65" i="28"/>
  <c r="F49" i="28"/>
  <c r="E43" i="28"/>
  <c r="E66" i="28"/>
  <c r="D68" i="28"/>
  <c r="F68" i="28" s="1"/>
  <c r="F45" i="28"/>
  <c r="F67" i="28"/>
  <c r="E48" i="28"/>
  <c r="F35" i="28"/>
  <c r="G32" i="28"/>
  <c r="E24" i="28"/>
  <c r="F62" i="28"/>
  <c r="E49" i="28"/>
  <c r="F40" i="28"/>
  <c r="F11" i="28"/>
  <c r="F63" i="28"/>
  <c r="F44" i="28"/>
  <c r="D65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7" i="26"/>
  <c r="D198" i="26"/>
  <c r="D199" i="26"/>
  <c r="D200" i="26"/>
  <c r="D201" i="26"/>
  <c r="D202" i="26"/>
  <c r="D203" i="26"/>
  <c r="D204" i="26"/>
  <c r="D205" i="26"/>
  <c r="D174" i="26"/>
  <c r="B206" i="26"/>
  <c r="C206" i="26"/>
  <c r="F84" i="28" l="1"/>
  <c r="G35" i="28"/>
  <c r="G7" i="28"/>
  <c r="G12" i="28"/>
  <c r="F28" i="28"/>
  <c r="G10" i="28"/>
  <c r="G5" i="28"/>
  <c r="G40" i="28"/>
  <c r="F14" i="28"/>
  <c r="G11" i="28"/>
  <c r="E28" i="28"/>
  <c r="G44" i="28"/>
  <c r="G18" i="28"/>
  <c r="G20" i="28"/>
  <c r="G43" i="28"/>
  <c r="G24" i="28"/>
  <c r="E51" i="28"/>
  <c r="G58" i="28"/>
  <c r="G67" i="28"/>
  <c r="G45" i="28"/>
  <c r="G49" i="28"/>
  <c r="G65" i="28"/>
  <c r="G13" i="28"/>
  <c r="G4" i="28"/>
  <c r="G6" i="28"/>
  <c r="G8" i="28"/>
  <c r="F101" i="28"/>
  <c r="G63" i="28"/>
  <c r="G62" i="28"/>
  <c r="E68" i="28"/>
  <c r="G9" i="28"/>
  <c r="G66" i="28"/>
  <c r="G61" i="28"/>
  <c r="G28" i="28"/>
  <c r="G23" i="28"/>
  <c r="G26" i="28"/>
  <c r="G25" i="28"/>
  <c r="G27" i="28"/>
  <c r="G21" i="28"/>
  <c r="G19" i="28"/>
  <c r="E14" i="28"/>
  <c r="G64" i="28"/>
  <c r="G60" i="28"/>
  <c r="G47" i="28"/>
  <c r="G42" i="28"/>
  <c r="G46" i="28"/>
  <c r="G50" i="28"/>
  <c r="F51" i="28"/>
  <c r="G59" i="28"/>
  <c r="D206" i="26"/>
  <c r="F206" i="26" s="1"/>
  <c r="E174" i="26"/>
  <c r="F174" i="26"/>
  <c r="G51" i="28" l="1"/>
  <c r="G68" i="28"/>
  <c r="G14" i="28"/>
  <c r="E206" i="26"/>
  <c r="D10" i="26"/>
  <c r="F10" i="26" s="1"/>
  <c r="D29" i="26"/>
  <c r="F29" i="26" s="1"/>
  <c r="E10" i="26" l="1"/>
  <c r="E29" i="26"/>
  <c r="D169" i="26" l="1"/>
  <c r="E169" i="26" s="1"/>
  <c r="B171" i="26"/>
  <c r="C171" i="26"/>
  <c r="D150" i="26"/>
  <c r="E150" i="26" s="1"/>
  <c r="F169" i="26" l="1"/>
  <c r="F150" i="26"/>
  <c r="D134" i="26"/>
  <c r="E134" i="26" s="1"/>
  <c r="C112" i="26"/>
  <c r="B112" i="26"/>
  <c r="D103" i="26"/>
  <c r="F103" i="26" s="1"/>
  <c r="C78" i="26"/>
  <c r="D71" i="26"/>
  <c r="F71" i="26" s="1"/>
  <c r="D72" i="26"/>
  <c r="F72" i="26" s="1"/>
  <c r="E71" i="26" l="1"/>
  <c r="E103" i="26"/>
  <c r="E72" i="26"/>
  <c r="F134" i="26"/>
  <c r="D112" i="26"/>
  <c r="E112" i="26" s="1"/>
  <c r="F112" i="26" l="1"/>
  <c r="D125" i="26" l="1"/>
  <c r="E125" i="26" s="1"/>
  <c r="D89" i="26"/>
  <c r="E89" i="26" s="1"/>
  <c r="F125" i="26" l="1"/>
  <c r="F89" i="26"/>
  <c r="E181" i="26" l="1"/>
  <c r="F181" i="26"/>
  <c r="C245" i="26" l="1"/>
  <c r="C244" i="26"/>
  <c r="C249" i="26" s="1"/>
  <c r="D137" i="26" l="1"/>
  <c r="F137" i="26" s="1"/>
  <c r="D139" i="26"/>
  <c r="F139" i="26" s="1"/>
  <c r="C140" i="26"/>
  <c r="F199" i="26"/>
  <c r="F201" i="26"/>
  <c r="F203" i="26"/>
  <c r="F198" i="26"/>
  <c r="F200" i="26"/>
  <c r="F202" i="26"/>
  <c r="D136" i="26"/>
  <c r="E139" i="26" l="1"/>
  <c r="E137" i="26"/>
  <c r="F197" i="26"/>
  <c r="E136" i="26"/>
  <c r="F136" i="26"/>
  <c r="D229" i="26" l="1"/>
  <c r="D228" i="26" l="1"/>
  <c r="D226" i="26"/>
  <c r="D225" i="26"/>
  <c r="D227" i="26"/>
  <c r="D117" i="26" l="1"/>
  <c r="E117" i="26" s="1"/>
  <c r="D118" i="26"/>
  <c r="E118" i="26" s="1"/>
  <c r="D119" i="26"/>
  <c r="E119" i="26" s="1"/>
  <c r="D120" i="26"/>
  <c r="F120" i="26" s="1"/>
  <c r="D121" i="26"/>
  <c r="E121" i="26" s="1"/>
  <c r="D122" i="26"/>
  <c r="E122" i="26" s="1"/>
  <c r="D124" i="26"/>
  <c r="E124" i="26" s="1"/>
  <c r="D126" i="26"/>
  <c r="E126" i="26" s="1"/>
  <c r="D127" i="26"/>
  <c r="E127" i="26" s="1"/>
  <c r="D128" i="26"/>
  <c r="E128" i="26" s="1"/>
  <c r="D129" i="26"/>
  <c r="E129" i="26" s="1"/>
  <c r="D130" i="26"/>
  <c r="E130" i="26" s="1"/>
  <c r="D131" i="26"/>
  <c r="E131" i="26" s="1"/>
  <c r="D132" i="26"/>
  <c r="E132" i="26" s="1"/>
  <c r="D133" i="26"/>
  <c r="E133" i="26" s="1"/>
  <c r="D135" i="26"/>
  <c r="E135" i="26" s="1"/>
  <c r="D138" i="26"/>
  <c r="E138" i="26" s="1"/>
  <c r="D116" i="26"/>
  <c r="E116" i="26" s="1"/>
  <c r="D82" i="26"/>
  <c r="F82" i="26" s="1"/>
  <c r="D83" i="26"/>
  <c r="F83" i="26" s="1"/>
  <c r="D84" i="26"/>
  <c r="F84" i="26" s="1"/>
  <c r="D85" i="26"/>
  <c r="E85" i="26" s="1"/>
  <c r="D86" i="26"/>
  <c r="E86" i="26" s="1"/>
  <c r="D87" i="26"/>
  <c r="E87" i="26" s="1"/>
  <c r="D88" i="26"/>
  <c r="E88" i="26" s="1"/>
  <c r="D90" i="26"/>
  <c r="F90" i="26" s="1"/>
  <c r="D91" i="26"/>
  <c r="E91" i="26" s="1"/>
  <c r="D92" i="26"/>
  <c r="E92" i="26" s="1"/>
  <c r="D93" i="26"/>
  <c r="E93" i="26" s="1"/>
  <c r="D94" i="26"/>
  <c r="F94" i="26" s="1"/>
  <c r="D95" i="26"/>
  <c r="E95" i="26" s="1"/>
  <c r="D96" i="26"/>
  <c r="E96" i="26" s="1"/>
  <c r="D97" i="26"/>
  <c r="E97" i="26" s="1"/>
  <c r="D98" i="26"/>
  <c r="F98" i="26" s="1"/>
  <c r="D99" i="26"/>
  <c r="E99" i="26" s="1"/>
  <c r="D100" i="26"/>
  <c r="E100" i="26" s="1"/>
  <c r="D101" i="26"/>
  <c r="E101" i="26" s="1"/>
  <c r="D102" i="26"/>
  <c r="F102" i="26" s="1"/>
  <c r="D104" i="26"/>
  <c r="E104" i="26" s="1"/>
  <c r="D105" i="26"/>
  <c r="E105" i="26" s="1"/>
  <c r="D106" i="26"/>
  <c r="E106" i="26" s="1"/>
  <c r="D107" i="26"/>
  <c r="E107" i="26" s="1"/>
  <c r="D108" i="26"/>
  <c r="E108" i="26" s="1"/>
  <c r="D109" i="26"/>
  <c r="E109" i="26" s="1"/>
  <c r="D110" i="26"/>
  <c r="E110" i="26" s="1"/>
  <c r="D111" i="26"/>
  <c r="E111" i="26" s="1"/>
  <c r="D81" i="26"/>
  <c r="F81" i="26" s="1"/>
  <c r="D73" i="26"/>
  <c r="D75" i="26"/>
  <c r="D76" i="26"/>
  <c r="E76" i="26" s="1"/>
  <c r="D77" i="26"/>
  <c r="F77" i="26" s="1"/>
  <c r="D66" i="26"/>
  <c r="D67" i="26"/>
  <c r="F67" i="26" s="1"/>
  <c r="F65" i="26"/>
  <c r="D35" i="26"/>
  <c r="E35" i="26" s="1"/>
  <c r="D36" i="26"/>
  <c r="E36" i="26" s="1"/>
  <c r="D37" i="26"/>
  <c r="E37" i="26" s="1"/>
  <c r="D38" i="26"/>
  <c r="E38" i="26" s="1"/>
  <c r="D39" i="26"/>
  <c r="E39" i="26" s="1"/>
  <c r="D40" i="26"/>
  <c r="F40" i="26" s="1"/>
  <c r="D42" i="26"/>
  <c r="E42" i="26" s="1"/>
  <c r="D43" i="26"/>
  <c r="F43" i="26" s="1"/>
  <c r="D44" i="26"/>
  <c r="E44" i="26" s="1"/>
  <c r="D45" i="26"/>
  <c r="E45" i="26" s="1"/>
  <c r="D46" i="26"/>
  <c r="E46" i="26" s="1"/>
  <c r="D47" i="26"/>
  <c r="F47" i="26" s="1"/>
  <c r="D48" i="26"/>
  <c r="E48" i="26" s="1"/>
  <c r="D49" i="26"/>
  <c r="E49" i="26" s="1"/>
  <c r="D50" i="26"/>
  <c r="E50" i="26" s="1"/>
  <c r="D51" i="26"/>
  <c r="E51" i="26" s="1"/>
  <c r="D52" i="26"/>
  <c r="E52" i="26" s="1"/>
  <c r="D53" i="26"/>
  <c r="F53" i="26" s="1"/>
  <c r="D54" i="26"/>
  <c r="E54" i="26" s="1"/>
  <c r="D55" i="26"/>
  <c r="F55" i="26" s="1"/>
  <c r="D56" i="26"/>
  <c r="F56" i="26" s="1"/>
  <c r="D57" i="26"/>
  <c r="E57" i="26" s="1"/>
  <c r="D58" i="26"/>
  <c r="F58" i="26" s="1"/>
  <c r="D59" i="26"/>
  <c r="E59" i="26" s="1"/>
  <c r="D61" i="26"/>
  <c r="D34" i="26"/>
  <c r="F34" i="26" s="1"/>
  <c r="B62" i="26"/>
  <c r="C62" i="26"/>
  <c r="D30" i="26"/>
  <c r="F30" i="26" s="1"/>
  <c r="C31" i="26"/>
  <c r="B31" i="26"/>
  <c r="D28" i="26"/>
  <c r="F28" i="26" s="1"/>
  <c r="D27" i="26"/>
  <c r="E27" i="26" s="1"/>
  <c r="D26" i="26"/>
  <c r="F26" i="26" s="1"/>
  <c r="D25" i="26"/>
  <c r="E25" i="26" s="1"/>
  <c r="D24" i="26"/>
  <c r="F24" i="26" s="1"/>
  <c r="D23" i="26"/>
  <c r="E23" i="26" s="1"/>
  <c r="D22" i="26"/>
  <c r="F22" i="26" s="1"/>
  <c r="D21" i="26"/>
  <c r="E21" i="26" s="1"/>
  <c r="D20" i="26"/>
  <c r="F20" i="26" s="1"/>
  <c r="D19" i="26"/>
  <c r="E19" i="26" s="1"/>
  <c r="D18" i="26"/>
  <c r="F18" i="26" s="1"/>
  <c r="D17" i="26"/>
  <c r="E17" i="26" s="1"/>
  <c r="D16" i="26"/>
  <c r="F16" i="26" s="1"/>
  <c r="D15" i="26"/>
  <c r="E15" i="26" s="1"/>
  <c r="D14" i="26"/>
  <c r="F14" i="26" s="1"/>
  <c r="D13" i="26"/>
  <c r="E13" i="26" s="1"/>
  <c r="D12" i="26"/>
  <c r="F12" i="26" s="1"/>
  <c r="D11" i="26"/>
  <c r="E11" i="26" s="1"/>
  <c r="D9" i="26"/>
  <c r="F9" i="26" s="1"/>
  <c r="D8" i="26"/>
  <c r="E8" i="26" s="1"/>
  <c r="D7" i="26"/>
  <c r="F7" i="26" s="1"/>
  <c r="D6" i="26"/>
  <c r="E6" i="26" s="1"/>
  <c r="D5" i="26"/>
  <c r="F5" i="26" s="1"/>
  <c r="D4" i="26"/>
  <c r="E4" i="26" s="1"/>
  <c r="D3" i="26"/>
  <c r="E3" i="26" s="1"/>
  <c r="D251" i="26"/>
  <c r="D250" i="26"/>
  <c r="D245" i="26"/>
  <c r="D219" i="26"/>
  <c r="D218" i="26"/>
  <c r="D217" i="26"/>
  <c r="D216" i="26"/>
  <c r="D215" i="26"/>
  <c r="F177" i="26"/>
  <c r="E177" i="26"/>
  <c r="C68" i="26"/>
  <c r="B68" i="26"/>
  <c r="F104" i="26" l="1"/>
  <c r="E66" i="26"/>
  <c r="D68" i="26"/>
  <c r="F75" i="26"/>
  <c r="D78" i="26"/>
  <c r="G74" i="26" s="1"/>
  <c r="F73" i="26"/>
  <c r="F44" i="26"/>
  <c r="F38" i="26"/>
  <c r="E82" i="26"/>
  <c r="F35" i="26"/>
  <c r="F48" i="26"/>
  <c r="E84" i="26"/>
  <c r="E120" i="26"/>
  <c r="E94" i="26"/>
  <c r="E65" i="26"/>
  <c r="F130" i="26"/>
  <c r="E53" i="26"/>
  <c r="E90" i="26"/>
  <c r="E98" i="26"/>
  <c r="F107" i="26"/>
  <c r="F126" i="26"/>
  <c r="E34" i="26"/>
  <c r="F36" i="26"/>
  <c r="E40" i="26"/>
  <c r="F57" i="26"/>
  <c r="F66" i="26"/>
  <c r="E102" i="26"/>
  <c r="F105" i="26"/>
  <c r="F109" i="26"/>
  <c r="F122" i="26"/>
  <c r="F128" i="26"/>
  <c r="F132" i="26"/>
  <c r="F46" i="26"/>
  <c r="F52" i="26"/>
  <c r="F95" i="26"/>
  <c r="F121" i="26"/>
  <c r="E43" i="26"/>
  <c r="F96" i="26"/>
  <c r="E47" i="26"/>
  <c r="F59" i="26"/>
  <c r="F100" i="26"/>
  <c r="F118" i="26"/>
  <c r="F51" i="26"/>
  <c r="F87" i="26"/>
  <c r="F92" i="26"/>
  <c r="F39" i="26"/>
  <c r="F45" i="26"/>
  <c r="F49" i="26"/>
  <c r="F116" i="26"/>
  <c r="F133" i="26"/>
  <c r="F85" i="26"/>
  <c r="F99" i="26"/>
  <c r="F119" i="26"/>
  <c r="F91" i="26"/>
  <c r="F108" i="26"/>
  <c r="F124" i="26"/>
  <c r="F93" i="26"/>
  <c r="F101" i="26"/>
  <c r="F135" i="26"/>
  <c r="F117" i="26"/>
  <c r="F127" i="26"/>
  <c r="E73" i="26"/>
  <c r="E67" i="26"/>
  <c r="F54" i="26"/>
  <c r="E58" i="26"/>
  <c r="F97" i="26"/>
  <c r="F106" i="26"/>
  <c r="F131" i="26"/>
  <c r="F138" i="26"/>
  <c r="F129" i="26"/>
  <c r="F88" i="26"/>
  <c r="F86" i="26"/>
  <c r="E75" i="26"/>
  <c r="E56" i="26"/>
  <c r="F50" i="26"/>
  <c r="F42" i="26"/>
  <c r="F37" i="26"/>
  <c r="E81" i="26"/>
  <c r="E83" i="26"/>
  <c r="F110" i="26"/>
  <c r="F76" i="26"/>
  <c r="D140" i="26"/>
  <c r="G123" i="26" s="1"/>
  <c r="G103" i="26"/>
  <c r="D62" i="26"/>
  <c r="G60" i="26" s="1"/>
  <c r="E77" i="26"/>
  <c r="F111" i="26"/>
  <c r="E30" i="26"/>
  <c r="D31" i="26"/>
  <c r="G10" i="26" s="1"/>
  <c r="E28" i="26"/>
  <c r="F27" i="26"/>
  <c r="E26" i="26"/>
  <c r="F25" i="26"/>
  <c r="E24" i="26"/>
  <c r="F23" i="26"/>
  <c r="E22" i="26"/>
  <c r="F21" i="26"/>
  <c r="E20" i="26"/>
  <c r="F19" i="26"/>
  <c r="E18" i="26"/>
  <c r="F17" i="26"/>
  <c r="E16" i="26"/>
  <c r="F15" i="26"/>
  <c r="E14" i="26"/>
  <c r="F13" i="26"/>
  <c r="E12" i="26"/>
  <c r="F11" i="26"/>
  <c r="E9" i="26"/>
  <c r="F8" i="26"/>
  <c r="E7" i="26"/>
  <c r="F6" i="26"/>
  <c r="E5" i="26"/>
  <c r="F4" i="26"/>
  <c r="F61" i="26"/>
  <c r="F3" i="26"/>
  <c r="E55" i="26"/>
  <c r="E61" i="26"/>
  <c r="C240" i="26" l="1"/>
  <c r="D240" i="26" s="1"/>
  <c r="G41" i="26"/>
  <c r="G67" i="26"/>
  <c r="C235" i="26"/>
  <c r="D235" i="26" s="1"/>
  <c r="G29" i="26"/>
  <c r="G125" i="26"/>
  <c r="G134" i="26"/>
  <c r="F78" i="26"/>
  <c r="E78" i="26"/>
  <c r="G71" i="26"/>
  <c r="G72" i="26"/>
  <c r="G76" i="26"/>
  <c r="E68" i="26"/>
  <c r="F68" i="26"/>
  <c r="G81" i="26"/>
  <c r="G89" i="26"/>
  <c r="G66" i="26"/>
  <c r="G65" i="26"/>
  <c r="G73" i="26"/>
  <c r="G108" i="26"/>
  <c r="G77" i="26"/>
  <c r="G75" i="26"/>
  <c r="E62" i="26"/>
  <c r="C108" i="28"/>
  <c r="D108" i="28" s="1"/>
  <c r="G3" i="26"/>
  <c r="C209" i="26"/>
  <c r="C107" i="28" s="1"/>
  <c r="D107" i="28" s="1"/>
  <c r="F140" i="26"/>
  <c r="G139" i="26"/>
  <c r="G137" i="26"/>
  <c r="G136" i="26"/>
  <c r="G138" i="26"/>
  <c r="E140" i="26"/>
  <c r="G135" i="26"/>
  <c r="G131" i="26"/>
  <c r="G127" i="26"/>
  <c r="G121" i="26"/>
  <c r="G117" i="26"/>
  <c r="G132" i="26"/>
  <c r="G128" i="26"/>
  <c r="G122" i="26"/>
  <c r="G109" i="26"/>
  <c r="G83" i="26"/>
  <c r="G91" i="26"/>
  <c r="G99" i="26"/>
  <c r="G84" i="26"/>
  <c r="G35" i="26"/>
  <c r="G47" i="26"/>
  <c r="G52" i="26"/>
  <c r="G38" i="26"/>
  <c r="G55" i="26"/>
  <c r="G44" i="26"/>
  <c r="G61" i="26"/>
  <c r="G6" i="26"/>
  <c r="G23" i="26"/>
  <c r="G15" i="26"/>
  <c r="G7" i="26"/>
  <c r="G16" i="26"/>
  <c r="G87" i="26"/>
  <c r="G95" i="26"/>
  <c r="G104" i="26"/>
  <c r="G92" i="26"/>
  <c r="G96" i="26"/>
  <c r="G100" i="26"/>
  <c r="G105" i="26"/>
  <c r="F176" i="26"/>
  <c r="E176" i="26"/>
  <c r="F175" i="26"/>
  <c r="E175" i="26"/>
  <c r="F62" i="26"/>
  <c r="G43" i="26"/>
  <c r="G51" i="26"/>
  <c r="G59" i="26"/>
  <c r="G39" i="26"/>
  <c r="G48" i="26"/>
  <c r="G56" i="26"/>
  <c r="G62" i="26"/>
  <c r="G133" i="26"/>
  <c r="G129" i="26"/>
  <c r="G124" i="26"/>
  <c r="G119" i="26"/>
  <c r="G116" i="26"/>
  <c r="G130" i="26"/>
  <c r="G126" i="26"/>
  <c r="G118" i="26"/>
  <c r="G11" i="26"/>
  <c r="G19" i="26"/>
  <c r="G27" i="26"/>
  <c r="G12" i="26"/>
  <c r="G20" i="26"/>
  <c r="G36" i="26"/>
  <c r="G40" i="26"/>
  <c r="G45" i="26"/>
  <c r="G49" i="26"/>
  <c r="G53" i="26"/>
  <c r="G57" i="26"/>
  <c r="G34" i="26"/>
  <c r="G37" i="26"/>
  <c r="G42" i="26"/>
  <c r="G46" i="26"/>
  <c r="G50" i="26"/>
  <c r="G54" i="26"/>
  <c r="G58" i="26"/>
  <c r="G85" i="26"/>
  <c r="G88" i="26"/>
  <c r="G93" i="26"/>
  <c r="G97" i="26"/>
  <c r="G101" i="26"/>
  <c r="G106" i="26"/>
  <c r="G110" i="26"/>
  <c r="G82" i="26"/>
  <c r="G86" i="26"/>
  <c r="G90" i="26"/>
  <c r="G94" i="26"/>
  <c r="G98" i="26"/>
  <c r="G102" i="26"/>
  <c r="G107" i="26"/>
  <c r="G111" i="26"/>
  <c r="G120" i="26"/>
  <c r="G4" i="26"/>
  <c r="G8" i="26"/>
  <c r="G13" i="26"/>
  <c r="G17" i="26"/>
  <c r="G21" i="26"/>
  <c r="G25" i="26"/>
  <c r="G5" i="26"/>
  <c r="G9" i="26"/>
  <c r="G14" i="26"/>
  <c r="G18" i="26"/>
  <c r="G22" i="26"/>
  <c r="G24" i="26"/>
  <c r="G26" i="26"/>
  <c r="G28" i="26"/>
  <c r="F31" i="26"/>
  <c r="E31" i="26"/>
  <c r="G30" i="26"/>
  <c r="G140" i="26" l="1"/>
  <c r="G78" i="26"/>
  <c r="G112" i="26"/>
  <c r="G68" i="26"/>
  <c r="D210" i="26"/>
  <c r="D209" i="26"/>
  <c r="G31" i="26"/>
  <c r="E197" i="26"/>
  <c r="E185" i="26"/>
  <c r="E189" i="26"/>
  <c r="F189" i="26"/>
  <c r="E193" i="26"/>
  <c r="E202" i="26"/>
  <c r="F182" i="26"/>
  <c r="F186" i="26"/>
  <c r="F190" i="26"/>
  <c r="F194" i="26"/>
  <c r="E183" i="26"/>
  <c r="E187" i="26"/>
  <c r="E191" i="26"/>
  <c r="E195" i="26"/>
  <c r="E201" i="26"/>
  <c r="E205" i="26"/>
  <c r="E204" i="26"/>
  <c r="E184" i="26"/>
  <c r="F184" i="26"/>
  <c r="E188" i="26"/>
  <c r="F188" i="26"/>
  <c r="E192" i="26"/>
  <c r="F192" i="26"/>
  <c r="E198" i="26"/>
  <c r="F204" i="26" l="1"/>
  <c r="F205" i="26"/>
  <c r="F195" i="26"/>
  <c r="F191" i="26"/>
  <c r="F187" i="26"/>
  <c r="F183" i="26"/>
  <c r="E200" i="26"/>
  <c r="E203" i="26"/>
  <c r="E199" i="26"/>
  <c r="E194" i="26"/>
  <c r="E190" i="26"/>
  <c r="E186" i="26"/>
  <c r="E182" i="26"/>
  <c r="F193" i="26"/>
  <c r="F185" i="26"/>
  <c r="E179" i="26"/>
  <c r="F179" i="26"/>
  <c r="E178" i="26"/>
  <c r="E180" i="26"/>
  <c r="F180" i="26"/>
  <c r="F178" i="26" l="1"/>
  <c r="D168" i="26" l="1"/>
  <c r="F168" i="26" s="1"/>
  <c r="D163" i="26"/>
  <c r="F163" i="26" s="1"/>
  <c r="D145" i="26" l="1"/>
  <c r="F145" i="26" s="1"/>
  <c r="D149" i="26"/>
  <c r="F149" i="26" s="1"/>
  <c r="D155" i="26"/>
  <c r="F155" i="26" s="1"/>
  <c r="D146" i="26"/>
  <c r="F146" i="26" s="1"/>
  <c r="D170" i="26"/>
  <c r="D144" i="26"/>
  <c r="F144" i="26" s="1"/>
  <c r="D165" i="26"/>
  <c r="F165" i="26" s="1"/>
  <c r="D159" i="26"/>
  <c r="F159" i="26" s="1"/>
  <c r="D162" i="26"/>
  <c r="F162" i="26" s="1"/>
  <c r="D143" i="26"/>
  <c r="F143" i="26" s="1"/>
  <c r="D160" i="26"/>
  <c r="F160" i="26" s="1"/>
  <c r="D152" i="26"/>
  <c r="F152" i="26" s="1"/>
  <c r="E163" i="26"/>
  <c r="E168" i="26"/>
  <c r="D147" i="26"/>
  <c r="F147" i="26" s="1"/>
  <c r="D148" i="26"/>
  <c r="F148" i="26" s="1"/>
  <c r="D151" i="26"/>
  <c r="F151" i="26" s="1"/>
  <c r="D167" i="26"/>
  <c r="F167" i="26" s="1"/>
  <c r="D161" i="26"/>
  <c r="F161" i="26" s="1"/>
  <c r="D166" i="26"/>
  <c r="F166" i="26" s="1"/>
  <c r="D153" i="26"/>
  <c r="F153" i="26" s="1"/>
  <c r="D164" i="26"/>
  <c r="F164" i="26" s="1"/>
  <c r="E159" i="26" l="1"/>
  <c r="E167" i="26"/>
  <c r="E148" i="26"/>
  <c r="E162" i="26"/>
  <c r="E151" i="26"/>
  <c r="E147" i="26"/>
  <c r="E143" i="26"/>
  <c r="E155" i="26"/>
  <c r="E149" i="26"/>
  <c r="E145" i="26"/>
  <c r="D157" i="26"/>
  <c r="F157" i="26" s="1"/>
  <c r="D154" i="26"/>
  <c r="F154" i="26" s="1"/>
  <c r="E170" i="26"/>
  <c r="F170" i="26"/>
  <c r="E164" i="26"/>
  <c r="E153" i="26"/>
  <c r="E166" i="26"/>
  <c r="E161" i="26"/>
  <c r="E152" i="26"/>
  <c r="E160" i="26"/>
  <c r="E165" i="26"/>
  <c r="E144" i="26"/>
  <c r="E146" i="26"/>
  <c r="D158" i="26"/>
  <c r="F158" i="26" s="1"/>
  <c r="D156" i="26"/>
  <c r="F156" i="26" s="1"/>
  <c r="E156" i="26" l="1"/>
  <c r="E154" i="26"/>
  <c r="D171" i="26"/>
  <c r="F171" i="26" s="1"/>
  <c r="E158" i="26"/>
  <c r="E157" i="26"/>
  <c r="E171" i="26" l="1"/>
</calcChain>
</file>

<file path=xl/sharedStrings.xml><?xml version="1.0" encoding="utf-8"?>
<sst xmlns="http://schemas.openxmlformats.org/spreadsheetml/2006/main" count="494" uniqueCount="146">
  <si>
    <t>الكلية</t>
  </si>
  <si>
    <t>ذكور</t>
  </si>
  <si>
    <t>إناث</t>
  </si>
  <si>
    <t>مجموع</t>
  </si>
  <si>
    <t>الطب البشري</t>
  </si>
  <si>
    <t>الصيدلة</t>
  </si>
  <si>
    <t>الهندسة المعمارية</t>
  </si>
  <si>
    <t>الاقتصاد</t>
  </si>
  <si>
    <t>الطب البيطري</t>
  </si>
  <si>
    <t>المجموع</t>
  </si>
  <si>
    <t>التمريض</t>
  </si>
  <si>
    <t>الحقوق</t>
  </si>
  <si>
    <t>التربية</t>
  </si>
  <si>
    <t>الشريعة</t>
  </si>
  <si>
    <t>الفنون الجميلة</t>
  </si>
  <si>
    <t xml:space="preserve">المعلوماتية </t>
  </si>
  <si>
    <t>العلوم</t>
  </si>
  <si>
    <t xml:space="preserve">دبلوم التاهيل التربوي </t>
  </si>
  <si>
    <t>البيان</t>
  </si>
  <si>
    <t>الهندسة المعلوماتية</t>
  </si>
  <si>
    <t>الاداب</t>
  </si>
  <si>
    <t>التربية الرياضية</t>
  </si>
  <si>
    <t xml:space="preserve">البيان </t>
  </si>
  <si>
    <t xml:space="preserve">العدد </t>
  </si>
  <si>
    <t>عدد طلاب المعاهد</t>
  </si>
  <si>
    <t xml:space="preserve">عدد طلاب الجامعات العامة </t>
  </si>
  <si>
    <t>عدد مستجدي المعاهد</t>
  </si>
  <si>
    <t xml:space="preserve">عدد مستجدي الجامعات العامة </t>
  </si>
  <si>
    <t>العلوم السياسية</t>
  </si>
  <si>
    <t>التربية الموسيقية</t>
  </si>
  <si>
    <t xml:space="preserve">عدد الطلاب </t>
  </si>
  <si>
    <t xml:space="preserve">عدد المستجدون </t>
  </si>
  <si>
    <t xml:space="preserve">العلوم الادارية والمالية </t>
  </si>
  <si>
    <t xml:space="preserve">الهندسة </t>
  </si>
  <si>
    <t>العلوم الانسانية</t>
  </si>
  <si>
    <t>الجامعات الخاصة/ الجامعات العامة</t>
  </si>
  <si>
    <t>طلاب الكليات الخاصة/ طلاب الجامعات الخاصة</t>
  </si>
  <si>
    <t>السياحة</t>
  </si>
  <si>
    <t xml:space="preserve">المعهد العالي للترجمة الفورية </t>
  </si>
  <si>
    <t xml:space="preserve">المعهد العالي للبحوث البحرية </t>
  </si>
  <si>
    <t xml:space="preserve">المعهد العالي لبحوث البيئة </t>
  </si>
  <si>
    <t>الهندسة التقنية</t>
  </si>
  <si>
    <t xml:space="preserve">طلاب المعاهد </t>
  </si>
  <si>
    <t xml:space="preserve">عدد الطلاب السوريون </t>
  </si>
  <si>
    <t xml:space="preserve">عدد الطلاب العرب والأجانب </t>
  </si>
  <si>
    <t xml:space="preserve">الكليات الطبية </t>
  </si>
  <si>
    <t>عدد الطلاب في الجامعات الخاصة</t>
  </si>
  <si>
    <t xml:space="preserve">طب الاسنان </t>
  </si>
  <si>
    <t xml:space="preserve">الهندسة المدنية </t>
  </si>
  <si>
    <t xml:space="preserve">الهندسة المعمارية </t>
  </si>
  <si>
    <t xml:space="preserve">الهندسة الكهربائية و الميكانيكية </t>
  </si>
  <si>
    <t>الهندسة البترولية و الكيميائية</t>
  </si>
  <si>
    <t xml:space="preserve">الهندسة الزراعية </t>
  </si>
  <si>
    <t xml:space="preserve">العلوم </t>
  </si>
  <si>
    <t>الاداب و العلوم الانسانية</t>
  </si>
  <si>
    <t>العلوم الصحية</t>
  </si>
  <si>
    <t xml:space="preserve">المعهد العالي للبحوث والدراسات الزلزالية </t>
  </si>
  <si>
    <t xml:space="preserve">المعهد العالي للتنمية الادارية </t>
  </si>
  <si>
    <t xml:space="preserve">نسبة الذكور إلى الإجمالي </t>
  </si>
  <si>
    <t xml:space="preserve">نسبة الاناث إلى الإجمالي </t>
  </si>
  <si>
    <t xml:space="preserve">نسبة طلاب كل كلية إلى إجمالي الطلاب </t>
  </si>
  <si>
    <t xml:space="preserve">مؤشر يبين توزع المستجدين  بين الذكور والاناث ويبين نسبة توزع مستجدين المرحلة الجامعية الأولى في كل كلية إلى إجمالي المستجدين في الجامعات </t>
  </si>
  <si>
    <t xml:space="preserve">نسبة مستجدي كل كلية إلى إجمالي المستجدين </t>
  </si>
  <si>
    <t xml:space="preserve">مؤشر يبين توزع طلاب الدراسات العليا بين الذكور والاناث ويبين نسبة توزع طلاب الدراسات بين الدبلوم والماجستير والدكتوراة </t>
  </si>
  <si>
    <t xml:space="preserve">نسبة طلاب الفرع إلى إجمالي طلاب الدراسات </t>
  </si>
  <si>
    <t xml:space="preserve">طلاب الدبلوم </t>
  </si>
  <si>
    <t xml:space="preserve">طلاب الماجستير </t>
  </si>
  <si>
    <t xml:space="preserve">طلاب الدكتوراة </t>
  </si>
  <si>
    <t>مجموع طلاب الدراسات</t>
  </si>
  <si>
    <t xml:space="preserve">مؤشر يبين توزع طلاب الدبلوم بين الذكور والاناث ويبين نسبة توزع طلاب الدبلوم  في كل كلية إلى إجمالي طلاب الدبلوم  في الجامعات </t>
  </si>
  <si>
    <t xml:space="preserve">نسبة طلاب دبلوم  كل كلية إلى إجمالي طلاب الدبلوم  </t>
  </si>
  <si>
    <t xml:space="preserve">المعهد العالي لبحوث الليزر وتطبيقاته </t>
  </si>
  <si>
    <t xml:space="preserve">معهد تعليم اللغات </t>
  </si>
  <si>
    <t xml:space="preserve">نسبة طلاب ماجستير كل كلية إلى إجمالي طلاب الماجستير </t>
  </si>
  <si>
    <t xml:space="preserve"> الهندسة المدنية </t>
  </si>
  <si>
    <t>هندسة الكهرباء والميكانيك</t>
  </si>
  <si>
    <t>الهندسة البترولية</t>
  </si>
  <si>
    <t xml:space="preserve">التربية </t>
  </si>
  <si>
    <t xml:space="preserve">مؤشر يبين توزع طلاب الدكتوراة بين الذكور والاناث ويبين نسبة توزع طلاب الدكتوراة في كل كلية إلى إجمالي طلاب الدكتوراة في الجامعات </t>
  </si>
  <si>
    <t xml:space="preserve">نسبة طلاب دكتوراة كل كلية إلى إجمالي طلاب الدكتوراة </t>
  </si>
  <si>
    <t>مؤشر يبين نسبة الطلاب السوريين ونسبة العرب والأجانب في كل كلية إلى إجمالي الطلاب في الكلية
 ( مرحلة جامعية أولى )</t>
  </si>
  <si>
    <t>الطلاب السوريين</t>
  </si>
  <si>
    <t>الطلاب العرب والأجانب</t>
  </si>
  <si>
    <t xml:space="preserve">إجمالي الطلاب </t>
  </si>
  <si>
    <t xml:space="preserve">نسبة الطلاب السوريين في كل كلية إلى إجمالي الطلاب </t>
  </si>
  <si>
    <t xml:space="preserve">نسبة الطلاب العرب والأجانب في كل كلية إلى إجمالي الطلاب </t>
  </si>
  <si>
    <t>مؤشر يبين نسبة الطلاب السوريين في كل كلية إلى إجمالي الطلاب في الكلية 
( مرحلة الدراسات العليا)</t>
  </si>
  <si>
    <t xml:space="preserve">الطلاب العرب والأجانب </t>
  </si>
  <si>
    <t>إجمالي طلاب الدراسات</t>
  </si>
  <si>
    <t xml:space="preserve">هندسة تكنولوجيا الاتصالات </t>
  </si>
  <si>
    <t>الجامعات الخاصة</t>
  </si>
  <si>
    <t xml:space="preserve">الجامعات العامة </t>
  </si>
  <si>
    <t>طلاب المعاهد/ طلاب الجامعات*100</t>
  </si>
  <si>
    <t>مستجدي المعاهد/ مستجدي الجامعات*100</t>
  </si>
  <si>
    <t>الطلاب السوريون والاجانب/ إجمالي طلاب المعاهد*100</t>
  </si>
  <si>
    <t xml:space="preserve">هندسة الكهرباء والميكانيك    </t>
  </si>
  <si>
    <t xml:space="preserve">     مؤشر يبين توزع طلاب الماجستير بين الذكور والاناث ويبين نسبة توزع طلاب الماجستير في كل كلية إلى إجمالي طلاب الماجستير في الجامعات </t>
  </si>
  <si>
    <t xml:space="preserve">مؤشر يبين نسبة الطلاب والمستجدين في الجامعات الخاصة إلى الطلاب والمستجدين في الجامعات العامة </t>
  </si>
  <si>
    <t>مؤشر يبين نسبة طلاب المعاهد المتوسطة إلى إجمالي طلاب الجامعات</t>
  </si>
  <si>
    <t>مؤشر يبين نسبة مستجدي المعاهد المتوسطة إلى إجمالي مستجدي الجامعات</t>
  </si>
  <si>
    <t xml:space="preserve">مؤشر يبين نسبة مستجدي المعاهد المتوسطة إلى طلاب المعاهد المتوسطة </t>
  </si>
  <si>
    <t xml:space="preserve">مؤشر يبين نسبة الطلاب السوريون والطلاب العرب والأجانب من إجمالي طلاب المعاهد المتوسطة </t>
  </si>
  <si>
    <t>الهندسة المدنية</t>
  </si>
  <si>
    <t>الإعلام</t>
  </si>
  <si>
    <t xml:space="preserve">التربية  </t>
  </si>
  <si>
    <t xml:space="preserve">الهندسة الكهربائية والميكانيكية </t>
  </si>
  <si>
    <t>كلية الاداب</t>
  </si>
  <si>
    <t xml:space="preserve">كلية العلوم </t>
  </si>
  <si>
    <t>معهد التراث</t>
  </si>
  <si>
    <t xml:space="preserve">معهد العالي اللغات </t>
  </si>
  <si>
    <t>مجموع طلاب الدبلوم</t>
  </si>
  <si>
    <t>مجموع طلاب الماجستير</t>
  </si>
  <si>
    <t>الاعلام</t>
  </si>
  <si>
    <t>دبلوم التأهيل التربوي</t>
  </si>
  <si>
    <t xml:space="preserve">الهندسة المعلوماتية </t>
  </si>
  <si>
    <t>الرياضة</t>
  </si>
  <si>
    <t xml:space="preserve"> الفنون الجميلة</t>
  </si>
  <si>
    <t>معهد تعليم اللغات</t>
  </si>
  <si>
    <t>مستجدي المعاهد/ طلاب المعاهد*100</t>
  </si>
  <si>
    <t>الكليات الطبية</t>
  </si>
  <si>
    <t>الهندسات ما عدا الزراعة</t>
  </si>
  <si>
    <t>الزراعة و الطب البيطري</t>
  </si>
  <si>
    <t>الحقوق و الشريعة</t>
  </si>
  <si>
    <t>فروع اخرى</t>
  </si>
  <si>
    <t>المعاهد العليا التابعة للجامعات</t>
  </si>
  <si>
    <t>مجموع طلاب الدكتوراه</t>
  </si>
  <si>
    <t>مجموع طلاب الدكتوراة</t>
  </si>
  <si>
    <t xml:space="preserve">المعهد العالي لللغات </t>
  </si>
  <si>
    <t xml:space="preserve">مؤشر يبين توزع طلاب الجامعات الخصة في الكليات </t>
  </si>
  <si>
    <t>عدد مستجدي في الجامعات الخاصة</t>
  </si>
  <si>
    <t xml:space="preserve">    الجمهورية العربية السورية
       وزارة التعليم العالي
مديرية التخطيط والتعاون الدولي</t>
  </si>
  <si>
    <t xml:space="preserve">مؤشر يبين توزع مستجدي الجامعات الخاصة في الكليات </t>
  </si>
  <si>
    <t xml:space="preserve">الهندسة البترولية </t>
  </si>
  <si>
    <t xml:space="preserve">مؤشر يبين توزع طلاب الجامعات الخاصة في الكليات </t>
  </si>
  <si>
    <t>الكلية التطبيقية</t>
  </si>
  <si>
    <t xml:space="preserve">العلوم الإدارية </t>
  </si>
  <si>
    <t>العلوم الاداريه</t>
  </si>
  <si>
    <t>العلوم الادارية</t>
  </si>
  <si>
    <t>دمشق</t>
  </si>
  <si>
    <t>حلب</t>
  </si>
  <si>
    <t>تشرين</t>
  </si>
  <si>
    <t>البعث</t>
  </si>
  <si>
    <t>الفرات</t>
  </si>
  <si>
    <t>مؤشر يبين توزع الطلاب بين الذكور والاناث ويبين نسبة توزع طلاب المرحلة الجامعية الأولى في كل كلية إلى إجمالي الطلاب في الجامعات للعام 2014-2015</t>
  </si>
  <si>
    <t>مؤشر يبين توزع الطلاب بين الذكور والاناث ويبين نسبة توزع طلاب المرحلة الجامعية الأولى في كل كلية إلى إجمالي الطلاب في الجامعات للعام الدراسي 2014-2015</t>
  </si>
  <si>
    <t>حماة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</si>
</sst>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sz val="14"/>
      <color theme="1"/>
      <name val="Simplified Arabic"/>
      <family val="1"/>
    </font>
    <font>
      <sz val="11"/>
      <color theme="1"/>
      <name val="Arial"/>
      <family val="2"/>
      <charset val="178"/>
      <scheme val="minor"/>
    </font>
    <font>
      <sz val="14"/>
      <name val="Simplified Arabic"/>
      <family val="1"/>
    </font>
    <font>
      <sz val="16"/>
      <color theme="1"/>
      <name val="Simplified Arabic"/>
      <family val="1"/>
    </font>
    <font>
      <sz val="16"/>
      <color theme="1"/>
      <name val="Arial"/>
      <family val="2"/>
      <charset val="178"/>
      <scheme val="minor"/>
    </font>
    <font>
      <sz val="16"/>
      <name val="Simplified Arabic"/>
      <family val="1"/>
    </font>
    <font>
      <sz val="14"/>
      <color theme="1"/>
      <name val="Simplified Arabic"/>
      <family val="1"/>
    </font>
    <font>
      <sz val="14"/>
      <name val="Simplified Arabic"/>
      <family val="1"/>
    </font>
    <font>
      <sz val="16"/>
      <color theme="1"/>
      <name val="Andalu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10" fontId="1" fillId="3" borderId="1" xfId="0" applyNumberFormat="1" applyFont="1" applyFill="1" applyBorder="1" applyAlignment="1">
      <alignment horizontal="center" vertical="center" wrapText="1" readingOrder="2"/>
    </xf>
    <xf numFmtId="10" fontId="1" fillId="4" borderId="1" xfId="0" applyNumberFormat="1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 vertical="center" readingOrder="2"/>
    </xf>
    <xf numFmtId="1" fontId="3" fillId="2" borderId="4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 readingOrder="2"/>
    </xf>
    <xf numFmtId="1" fontId="3" fillId="0" borderId="0" xfId="0" applyNumberFormat="1" applyFont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1" fontId="1" fillId="0" borderId="1" xfId="0" applyNumberFormat="1" applyFont="1" applyFill="1" applyBorder="1" applyAlignment="1">
      <alignment horizontal="center" vertical="center" readingOrder="2"/>
    </xf>
    <xf numFmtId="9" fontId="1" fillId="3" borderId="1" xfId="0" applyNumberFormat="1" applyFont="1" applyFill="1" applyBorder="1" applyAlignment="1">
      <alignment horizontal="center" vertical="center" wrapText="1" readingOrder="2"/>
    </xf>
    <xf numFmtId="1" fontId="3" fillId="0" borderId="4" xfId="0" applyNumberFormat="1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10" fontId="1" fillId="4" borderId="1" xfId="0" applyNumberFormat="1" applyFont="1" applyFill="1" applyBorder="1" applyAlignment="1">
      <alignment horizontal="center" vertical="center" readingOrder="2"/>
    </xf>
    <xf numFmtId="10" fontId="1" fillId="3" borderId="1" xfId="0" applyNumberFormat="1" applyFont="1" applyFill="1" applyBorder="1" applyAlignment="1">
      <alignment horizontal="center" vertical="center" readingOrder="2"/>
    </xf>
    <xf numFmtId="9" fontId="1" fillId="3" borderId="1" xfId="0" applyNumberFormat="1" applyFont="1" applyFill="1" applyBorder="1" applyAlignment="1">
      <alignment horizontal="center" vertical="center" readingOrder="2"/>
    </xf>
    <xf numFmtId="1" fontId="1" fillId="0" borderId="1" xfId="0" applyNumberFormat="1" applyFont="1" applyFill="1" applyBorder="1" applyAlignment="1">
      <alignment horizontal="center" vertical="center" wrapText="1" readingOrder="2"/>
    </xf>
    <xf numFmtId="1" fontId="1" fillId="3" borderId="1" xfId="0" applyNumberFormat="1" applyFont="1" applyFill="1" applyBorder="1" applyAlignment="1">
      <alignment horizontal="center" vertical="center" wrapText="1" readingOrder="2"/>
    </xf>
    <xf numFmtId="1" fontId="3" fillId="5" borderId="1" xfId="0" applyNumberFormat="1" applyFont="1" applyFill="1" applyBorder="1" applyAlignment="1">
      <alignment horizontal="center" vertical="center" wrapText="1" readingOrder="2"/>
    </xf>
    <xf numFmtId="1" fontId="3" fillId="2" borderId="4" xfId="0" applyNumberFormat="1" applyFont="1" applyFill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1" fontId="3" fillId="2" borderId="7" xfId="0" applyNumberFormat="1" applyFont="1" applyFill="1" applyBorder="1" applyAlignment="1">
      <alignment horizontal="center" vertical="center" readingOrder="2"/>
    </xf>
    <xf numFmtId="1" fontId="3" fillId="2" borderId="2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wrapText="1" readingOrder="2"/>
    </xf>
    <xf numFmtId="0" fontId="8" fillId="5" borderId="2" xfId="0" applyFont="1" applyFill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readingOrder="2"/>
    </xf>
    <xf numFmtId="1" fontId="8" fillId="0" borderId="1" xfId="0" applyNumberFormat="1" applyFont="1" applyFill="1" applyBorder="1" applyAlignment="1">
      <alignment horizontal="center" vertical="center" readingOrder="2"/>
    </xf>
    <xf numFmtId="1" fontId="8" fillId="2" borderId="1" xfId="0" applyNumberFormat="1" applyFont="1" applyFill="1" applyBorder="1" applyAlignment="1">
      <alignment horizontal="center" vertical="center" readingOrder="2"/>
    </xf>
    <xf numFmtId="1" fontId="8" fillId="0" borderId="2" xfId="0" applyNumberFormat="1" applyFont="1" applyFill="1" applyBorder="1" applyAlignment="1">
      <alignment horizontal="center" vertical="center" readingOrder="2"/>
    </xf>
    <xf numFmtId="1" fontId="8" fillId="2" borderId="2" xfId="0" applyNumberFormat="1" applyFont="1" applyFill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4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10" fontId="0" fillId="0" borderId="0" xfId="0" applyNumberFormat="1" applyAlignment="1">
      <alignment horizontal="center" vertical="center" readingOrder="2"/>
    </xf>
    <xf numFmtId="1" fontId="0" fillId="0" borderId="0" xfId="0" applyNumberFormat="1" applyAlignment="1">
      <alignment readingOrder="2"/>
    </xf>
    <xf numFmtId="0" fontId="1" fillId="3" borderId="2" xfId="0" applyFont="1" applyFill="1" applyBorder="1" applyAlignment="1">
      <alignment horizontal="center" vertical="center" readingOrder="2"/>
    </xf>
    <xf numFmtId="1" fontId="3" fillId="0" borderId="1" xfId="0" applyNumberFormat="1" applyFont="1" applyBorder="1" applyAlignment="1">
      <alignment horizontal="center" vertical="center" readingOrder="2"/>
    </xf>
    <xf numFmtId="1" fontId="3" fillId="0" borderId="0" xfId="0" applyNumberFormat="1" applyFont="1" applyBorder="1" applyAlignment="1">
      <alignment horizontal="center" vertical="center" readingOrder="2"/>
    </xf>
    <xf numFmtId="1" fontId="3" fillId="0" borderId="0" xfId="0" applyNumberFormat="1" applyFont="1" applyAlignment="1">
      <alignment horizontal="center" vertical="center" readingOrder="2"/>
    </xf>
    <xf numFmtId="1" fontId="1" fillId="0" borderId="1" xfId="0" applyNumberFormat="1" applyFont="1" applyBorder="1" applyAlignment="1">
      <alignment horizontal="center" vertical="center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1" fontId="3" fillId="2" borderId="1" xfId="0" applyNumberFormat="1" applyFont="1" applyFill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8" fillId="0" borderId="1" xfId="0" applyNumberFormat="1" applyFont="1" applyFill="1" applyBorder="1" applyAlignment="1">
      <alignment horizontal="center" vertical="center" wrapText="1" readingOrder="2"/>
    </xf>
    <xf numFmtId="1" fontId="8" fillId="0" borderId="7" xfId="0" applyNumberFormat="1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readingOrder="2"/>
    </xf>
    <xf numFmtId="0" fontId="7" fillId="0" borderId="1" xfId="0" applyFont="1" applyFill="1" applyBorder="1" applyAlignment="1">
      <alignment horizontal="center" vertical="center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0" fontId="5" fillId="0" borderId="0" xfId="0" applyFont="1" applyAlignment="1">
      <alignment readingOrder="2"/>
    </xf>
    <xf numFmtId="0" fontId="5" fillId="0" borderId="0" xfId="0" applyFont="1" applyAlignment="1">
      <alignment wrapText="1" readingOrder="2"/>
    </xf>
    <xf numFmtId="1" fontId="5" fillId="0" borderId="0" xfId="0" applyNumberFormat="1" applyFont="1" applyAlignment="1">
      <alignment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0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1" fontId="1" fillId="0" borderId="0" xfId="0" applyNumberFormat="1" applyFont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 vertical="center" readingOrder="2"/>
    </xf>
    <xf numFmtId="1" fontId="3" fillId="0" borderId="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10" fontId="3" fillId="3" borderId="1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1" fontId="6" fillId="0" borderId="6" xfId="0" applyNumberFormat="1" applyFont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1" fontId="3" fillId="3" borderId="2" xfId="0" applyNumberFormat="1" applyFont="1" applyFill="1" applyBorder="1" applyAlignment="1">
      <alignment horizontal="center" vertical="center" wrapText="1" readingOrder="2"/>
    </xf>
    <xf numFmtId="1" fontId="3" fillId="3" borderId="3" xfId="0" applyNumberFormat="1" applyFont="1" applyFill="1" applyBorder="1" applyAlignment="1">
      <alignment horizontal="center" vertical="center" wrapText="1" readingOrder="2"/>
    </xf>
    <xf numFmtId="1" fontId="3" fillId="3" borderId="5" xfId="0" applyNumberFormat="1" applyFont="1" applyFill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1" fontId="3" fillId="0" borderId="2" xfId="0" applyNumberFormat="1" applyFont="1" applyBorder="1" applyAlignment="1">
      <alignment horizontal="center" vertical="center" wrapText="1" readingOrder="2"/>
    </xf>
    <xf numFmtId="1" fontId="3" fillId="0" borderId="3" xfId="0" applyNumberFormat="1" applyFont="1" applyBorder="1" applyAlignment="1">
      <alignment horizontal="center" vertical="center" wrapText="1" readingOrder="2"/>
    </xf>
    <xf numFmtId="10" fontId="3" fillId="0" borderId="2" xfId="0" applyNumberFormat="1" applyFont="1" applyBorder="1" applyAlignment="1">
      <alignment horizontal="center" vertical="center" wrapText="1" readingOrder="2"/>
    </xf>
    <xf numFmtId="10" fontId="3" fillId="0" borderId="5" xfId="0" applyNumberFormat="1" applyFont="1" applyBorder="1" applyAlignment="1">
      <alignment horizontal="center" vertical="center" wrapText="1" readingOrder="2"/>
    </xf>
    <xf numFmtId="10" fontId="3" fillId="0" borderId="3" xfId="0" applyNumberFormat="1" applyFont="1" applyBorder="1" applyAlignment="1">
      <alignment horizontal="center" vertical="center" wrapText="1" readingOrder="2"/>
    </xf>
    <xf numFmtId="10" fontId="3" fillId="3" borderId="2" xfId="0" applyNumberFormat="1" applyFont="1" applyFill="1" applyBorder="1" applyAlignment="1">
      <alignment horizontal="center" vertical="center" wrapText="1" readingOrder="2"/>
    </xf>
    <xf numFmtId="10" fontId="3" fillId="3" borderId="5" xfId="0" applyNumberFormat="1" applyFont="1" applyFill="1" applyBorder="1" applyAlignment="1">
      <alignment horizontal="center" vertical="center" wrapText="1" readingOrder="2"/>
    </xf>
    <xf numFmtId="10" fontId="3" fillId="3" borderId="3" xfId="0" applyNumberFormat="1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wrapText="1" indent="1" readingOrder="2"/>
    </xf>
    <xf numFmtId="0" fontId="1" fillId="0" borderId="0" xfId="0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rightToLeft="1" tabSelected="1" view="pageBreakPreview" zoomScale="60" zoomScaleNormal="55" workbookViewId="0">
      <selection activeCell="B210" sqref="B210"/>
    </sheetView>
  </sheetViews>
  <sheetFormatPr defaultColWidth="9" defaultRowHeight="14.25" x14ac:dyDescent="0.2"/>
  <cols>
    <col min="1" max="1" width="35.125" style="46" customWidth="1"/>
    <col min="2" max="2" width="12.25" style="9" customWidth="1"/>
    <col min="3" max="4" width="12.625" style="9" customWidth="1"/>
    <col min="5" max="5" width="15.125" style="9" customWidth="1"/>
    <col min="6" max="6" width="11.75" style="9" customWidth="1"/>
    <col min="7" max="7" width="17.375" style="9" customWidth="1"/>
    <col min="8" max="8" width="24.125" style="43" bestFit="1" customWidth="1"/>
    <col min="9" max="9" width="9" style="43"/>
    <col min="10" max="10" width="9" style="44"/>
    <col min="11" max="11" width="14.375" style="44" customWidth="1"/>
    <col min="12" max="16384" width="9" style="44"/>
  </cols>
  <sheetData>
    <row r="1" spans="1:11" ht="72.75" customHeight="1" x14ac:dyDescent="0.2">
      <c r="A1" s="80" t="s">
        <v>143</v>
      </c>
      <c r="B1" s="80"/>
      <c r="C1" s="80"/>
      <c r="D1" s="80"/>
      <c r="E1" s="80"/>
      <c r="F1" s="80"/>
      <c r="G1" s="80"/>
      <c r="J1" s="43"/>
      <c r="K1" s="43"/>
    </row>
    <row r="2" spans="1:11" ht="90" customHeight="1" x14ac:dyDescent="0.2">
      <c r="A2" s="22" t="s">
        <v>0</v>
      </c>
      <c r="B2" s="4" t="s">
        <v>1</v>
      </c>
      <c r="C2" s="4" t="s">
        <v>2</v>
      </c>
      <c r="D2" s="4" t="s">
        <v>3</v>
      </c>
      <c r="E2" s="4" t="s">
        <v>58</v>
      </c>
      <c r="F2" s="4" t="s">
        <v>59</v>
      </c>
      <c r="G2" s="4" t="s">
        <v>60</v>
      </c>
      <c r="J2" s="43"/>
      <c r="K2" s="43"/>
    </row>
    <row r="3" spans="1:11" ht="27.75" x14ac:dyDescent="0.2">
      <c r="A3" s="7" t="s">
        <v>4</v>
      </c>
      <c r="B3" s="7">
        <v>8609</v>
      </c>
      <c r="C3" s="7">
        <v>7558</v>
      </c>
      <c r="D3" s="3">
        <f>B3+C3</f>
        <v>16167</v>
      </c>
      <c r="E3" s="2">
        <f>B3/D3</f>
        <v>0.53250448444361975</v>
      </c>
      <c r="F3" s="2">
        <f>C3/D3</f>
        <v>0.4674955155563803</v>
      </c>
      <c r="G3" s="1">
        <f>D3/$D$31</f>
        <v>3.4922603026755206E-2</v>
      </c>
      <c r="J3" s="43"/>
      <c r="K3" s="43"/>
    </row>
    <row r="4" spans="1:11" ht="27.75" x14ac:dyDescent="0.2">
      <c r="A4" s="7" t="s">
        <v>47</v>
      </c>
      <c r="B4" s="60">
        <v>4779</v>
      </c>
      <c r="C4" s="60">
        <v>3726</v>
      </c>
      <c r="D4" s="3">
        <f t="shared" ref="D4:D28" si="0">B4+C4</f>
        <v>8505</v>
      </c>
      <c r="E4" s="2">
        <f t="shared" ref="E4:E31" si="1">B4/D4</f>
        <v>0.56190476190476191</v>
      </c>
      <c r="F4" s="2">
        <f t="shared" ref="F4:F31" si="2">C4/D4</f>
        <v>0.43809523809523809</v>
      </c>
      <c r="G4" s="1">
        <f t="shared" ref="G4:G30" si="3">D4/$D$31</f>
        <v>1.8371790606949528E-2</v>
      </c>
      <c r="J4" s="43"/>
      <c r="K4" s="43"/>
    </row>
    <row r="5" spans="1:11" ht="27.75" x14ac:dyDescent="0.2">
      <c r="A5" s="7" t="s">
        <v>5</v>
      </c>
      <c r="B5" s="60">
        <v>2037</v>
      </c>
      <c r="C5" s="60">
        <v>7282</v>
      </c>
      <c r="D5" s="3">
        <f t="shared" si="0"/>
        <v>9319</v>
      </c>
      <c r="E5" s="2">
        <f t="shared" si="1"/>
        <v>0.21858568515935187</v>
      </c>
      <c r="F5" s="2">
        <f t="shared" si="2"/>
        <v>0.78141431484064816</v>
      </c>
      <c r="G5" s="1">
        <f t="shared" si="3"/>
        <v>2.013012541636245E-2</v>
      </c>
      <c r="J5" s="43"/>
      <c r="K5" s="43"/>
    </row>
    <row r="6" spans="1:11" ht="27.75" x14ac:dyDescent="0.2">
      <c r="A6" s="7" t="s">
        <v>102</v>
      </c>
      <c r="B6" s="61">
        <v>10186</v>
      </c>
      <c r="C6" s="61">
        <v>7337</v>
      </c>
      <c r="D6" s="3">
        <f t="shared" si="0"/>
        <v>17523</v>
      </c>
      <c r="E6" s="2">
        <f t="shared" si="1"/>
        <v>0.58129315756434397</v>
      </c>
      <c r="F6" s="2">
        <f t="shared" si="2"/>
        <v>0.41870684243565598</v>
      </c>
      <c r="G6" s="1">
        <f t="shared" si="3"/>
        <v>3.7851720964794423E-2</v>
      </c>
      <c r="J6" s="43"/>
      <c r="K6" s="43"/>
    </row>
    <row r="7" spans="1:11" ht="27.75" x14ac:dyDescent="0.2">
      <c r="A7" s="7" t="s">
        <v>6</v>
      </c>
      <c r="B7" s="60">
        <v>2730</v>
      </c>
      <c r="C7" s="60">
        <v>3855</v>
      </c>
      <c r="D7" s="3">
        <f t="shared" si="0"/>
        <v>6585</v>
      </c>
      <c r="E7" s="2">
        <f t="shared" si="1"/>
        <v>0.4145785876993166</v>
      </c>
      <c r="F7" s="2">
        <f t="shared" si="2"/>
        <v>0.58542141230068334</v>
      </c>
      <c r="G7" s="1">
        <f t="shared" si="3"/>
        <v>1.4224366977867447E-2</v>
      </c>
      <c r="J7" s="43"/>
      <c r="K7" s="43"/>
    </row>
    <row r="8" spans="1:11" ht="27.75" x14ac:dyDescent="0.2">
      <c r="A8" s="7" t="s">
        <v>95</v>
      </c>
      <c r="B8" s="60">
        <v>22416</v>
      </c>
      <c r="C8" s="60">
        <v>11180</v>
      </c>
      <c r="D8" s="3">
        <f t="shared" si="0"/>
        <v>33596</v>
      </c>
      <c r="E8" s="2">
        <f t="shared" si="1"/>
        <v>0.66722228836766284</v>
      </c>
      <c r="F8" s="2">
        <f t="shared" si="2"/>
        <v>0.33277771163233716</v>
      </c>
      <c r="G8" s="1">
        <f t="shared" si="3"/>
        <v>7.2571273043042478E-2</v>
      </c>
      <c r="J8" s="43"/>
      <c r="K8" s="43"/>
    </row>
    <row r="9" spans="1:11" ht="27.75" x14ac:dyDescent="0.2">
      <c r="A9" s="7" t="s">
        <v>114</v>
      </c>
      <c r="B9" s="60">
        <v>2864</v>
      </c>
      <c r="C9" s="60">
        <v>2933</v>
      </c>
      <c r="D9" s="3">
        <f t="shared" si="0"/>
        <v>5797</v>
      </c>
      <c r="E9" s="2">
        <f t="shared" si="1"/>
        <v>0.49404864585130237</v>
      </c>
      <c r="F9" s="2">
        <f t="shared" si="2"/>
        <v>0.50595135414869763</v>
      </c>
      <c r="G9" s="1">
        <f t="shared" si="3"/>
        <v>1.252219519676501E-2</v>
      </c>
      <c r="K9" s="43"/>
    </row>
    <row r="10" spans="1:11" ht="27.75" x14ac:dyDescent="0.2">
      <c r="A10" s="7" t="s">
        <v>134</v>
      </c>
      <c r="B10" s="60">
        <v>1043</v>
      </c>
      <c r="C10" s="60">
        <v>258</v>
      </c>
      <c r="D10" s="3">
        <f t="shared" ref="D10" si="4">B10+C10</f>
        <v>1301</v>
      </c>
      <c r="E10" s="2">
        <f t="shared" ref="E10" si="5">B10/D10</f>
        <v>0.80169100691775552</v>
      </c>
      <c r="F10" s="2">
        <f t="shared" ref="F10" si="6">C10/D10</f>
        <v>0.19830899308224442</v>
      </c>
      <c r="G10" s="1">
        <f t="shared" ref="G10" si="7">D10/$D$31</f>
        <v>2.8103115319978054E-3</v>
      </c>
      <c r="K10" s="43"/>
    </row>
    <row r="11" spans="1:11" ht="27.75" x14ac:dyDescent="0.2">
      <c r="A11" s="7" t="s">
        <v>76</v>
      </c>
      <c r="B11" s="60">
        <v>2926</v>
      </c>
      <c r="C11" s="60">
        <v>1498</v>
      </c>
      <c r="D11" s="3">
        <f t="shared" si="0"/>
        <v>4424</v>
      </c>
      <c r="E11" s="2">
        <f t="shared" si="1"/>
        <v>0.66139240506329111</v>
      </c>
      <c r="F11" s="2">
        <f t="shared" si="2"/>
        <v>0.33860759493670883</v>
      </c>
      <c r="G11" s="1">
        <f t="shared" si="3"/>
        <v>9.5563552786766259E-3</v>
      </c>
      <c r="K11" s="43"/>
    </row>
    <row r="12" spans="1:11" ht="27.75" x14ac:dyDescent="0.2">
      <c r="A12" s="7" t="s">
        <v>89</v>
      </c>
      <c r="B12" s="62">
        <v>409</v>
      </c>
      <c r="C12" s="62">
        <v>604</v>
      </c>
      <c r="D12" s="3">
        <f t="shared" si="0"/>
        <v>1013</v>
      </c>
      <c r="E12" s="2">
        <f t="shared" si="1"/>
        <v>0.40375123395853901</v>
      </c>
      <c r="F12" s="2">
        <f t="shared" si="2"/>
        <v>0.59624876604146104</v>
      </c>
      <c r="G12" s="1">
        <f t="shared" si="3"/>
        <v>2.1881979876354932E-3</v>
      </c>
      <c r="K12" s="43"/>
    </row>
    <row r="13" spans="1:11" ht="27.75" x14ac:dyDescent="0.2">
      <c r="A13" s="7" t="s">
        <v>41</v>
      </c>
      <c r="B13" s="60">
        <v>2089</v>
      </c>
      <c r="C13" s="60">
        <v>1779</v>
      </c>
      <c r="D13" s="3">
        <f t="shared" si="0"/>
        <v>3868</v>
      </c>
      <c r="E13" s="2">
        <f t="shared" si="1"/>
        <v>0.54007238883143749</v>
      </c>
      <c r="F13" s="2">
        <f t="shared" si="2"/>
        <v>0.45992761116856257</v>
      </c>
      <c r="G13" s="1">
        <f t="shared" si="3"/>
        <v>8.3553305194216075E-3</v>
      </c>
      <c r="K13" s="43"/>
    </row>
    <row r="14" spans="1:11" ht="27.75" x14ac:dyDescent="0.2">
      <c r="A14" s="7" t="s">
        <v>52</v>
      </c>
      <c r="B14" s="60">
        <v>9490</v>
      </c>
      <c r="C14" s="60">
        <v>9272</v>
      </c>
      <c r="D14" s="3">
        <f t="shared" si="0"/>
        <v>18762</v>
      </c>
      <c r="E14" s="2">
        <f t="shared" si="1"/>
        <v>0.50580961517961842</v>
      </c>
      <c r="F14" s="2">
        <f t="shared" si="2"/>
        <v>0.49419038482038163</v>
      </c>
      <c r="G14" s="1">
        <f t="shared" si="3"/>
        <v>4.0528105275436453E-2</v>
      </c>
      <c r="K14" s="43"/>
    </row>
    <row r="15" spans="1:11" ht="27.75" x14ac:dyDescent="0.2">
      <c r="A15" s="7" t="s">
        <v>8</v>
      </c>
      <c r="B15" s="60">
        <v>2316</v>
      </c>
      <c r="C15" s="60">
        <v>226</v>
      </c>
      <c r="D15" s="3">
        <f t="shared" si="0"/>
        <v>2542</v>
      </c>
      <c r="E15" s="2">
        <f t="shared" si="1"/>
        <v>0.91109362706530295</v>
      </c>
      <c r="F15" s="2">
        <f t="shared" si="2"/>
        <v>8.8906372934697095E-2</v>
      </c>
      <c r="G15" s="1">
        <f t="shared" si="3"/>
        <v>5.491016075586796E-3</v>
      </c>
      <c r="K15" s="43"/>
    </row>
    <row r="16" spans="1:11" ht="27.75" x14ac:dyDescent="0.2">
      <c r="A16" s="7" t="s">
        <v>16</v>
      </c>
      <c r="B16" s="7">
        <v>21895</v>
      </c>
      <c r="C16" s="7">
        <v>28993</v>
      </c>
      <c r="D16" s="3">
        <f t="shared" si="0"/>
        <v>50888</v>
      </c>
      <c r="E16" s="2">
        <f t="shared" si="1"/>
        <v>0.43025860713724257</v>
      </c>
      <c r="F16" s="2">
        <f t="shared" si="2"/>
        <v>0.56974139286275738</v>
      </c>
      <c r="G16" s="1">
        <f t="shared" si="3"/>
        <v>0.10992400710246296</v>
      </c>
      <c r="J16" s="43"/>
      <c r="K16" s="43"/>
    </row>
    <row r="17" spans="1:11" ht="27.75" x14ac:dyDescent="0.2">
      <c r="A17" s="7" t="s">
        <v>7</v>
      </c>
      <c r="B17" s="19">
        <v>15031</v>
      </c>
      <c r="C17" s="19">
        <v>11304</v>
      </c>
      <c r="D17" s="3">
        <f t="shared" si="0"/>
        <v>26335</v>
      </c>
      <c r="E17" s="2">
        <f t="shared" si="1"/>
        <v>0.57076134421872038</v>
      </c>
      <c r="F17" s="2">
        <f t="shared" si="2"/>
        <v>0.42923865578127968</v>
      </c>
      <c r="G17" s="1">
        <f t="shared" si="3"/>
        <v>5.6886667329102386E-2</v>
      </c>
      <c r="J17" s="43"/>
      <c r="K17" s="43"/>
    </row>
    <row r="18" spans="1:11" ht="27.75" x14ac:dyDescent="0.2">
      <c r="A18" s="7" t="s">
        <v>20</v>
      </c>
      <c r="B18" s="7">
        <v>51837</v>
      </c>
      <c r="C18" s="7">
        <v>92912</v>
      </c>
      <c r="D18" s="3">
        <f t="shared" si="0"/>
        <v>144749</v>
      </c>
      <c r="E18" s="2">
        <f t="shared" si="1"/>
        <v>0.35811646367159705</v>
      </c>
      <c r="F18" s="2">
        <f t="shared" si="2"/>
        <v>0.641883536328403</v>
      </c>
      <c r="G18" s="1">
        <f t="shared" si="3"/>
        <v>0.3126746994197927</v>
      </c>
      <c r="J18" s="43"/>
      <c r="K18" s="43"/>
    </row>
    <row r="19" spans="1:11" ht="27.75" x14ac:dyDescent="0.2">
      <c r="A19" s="7" t="s">
        <v>103</v>
      </c>
      <c r="B19" s="36">
        <v>605</v>
      </c>
      <c r="C19" s="36">
        <v>853</v>
      </c>
      <c r="D19" s="3">
        <f t="shared" si="0"/>
        <v>1458</v>
      </c>
      <c r="E19" s="2">
        <f t="shared" si="1"/>
        <v>0.41495198902606312</v>
      </c>
      <c r="F19" s="2">
        <f t="shared" si="2"/>
        <v>0.58504801097393688</v>
      </c>
      <c r="G19" s="1">
        <f t="shared" si="3"/>
        <v>3.1494498183342046E-3</v>
      </c>
      <c r="J19" s="43"/>
      <c r="K19" s="43"/>
    </row>
    <row r="20" spans="1:11" ht="27.75" x14ac:dyDescent="0.2">
      <c r="A20" s="7" t="s">
        <v>104</v>
      </c>
      <c r="B20" s="19">
        <v>13433</v>
      </c>
      <c r="C20" s="19">
        <v>43211</v>
      </c>
      <c r="D20" s="3">
        <f t="shared" si="0"/>
        <v>56644</v>
      </c>
      <c r="E20" s="2">
        <f t="shared" si="1"/>
        <v>0.23714780029658922</v>
      </c>
      <c r="F20" s="2">
        <f t="shared" si="2"/>
        <v>0.76285219970341078</v>
      </c>
      <c r="G20" s="1">
        <f t="shared" si="3"/>
        <v>0.12235763752381529</v>
      </c>
      <c r="J20" s="43"/>
      <c r="K20" s="43"/>
    </row>
    <row r="21" spans="1:11" ht="27.75" x14ac:dyDescent="0.2">
      <c r="A21" s="7" t="s">
        <v>11</v>
      </c>
      <c r="B21" s="7">
        <v>20835</v>
      </c>
      <c r="C21" s="7">
        <v>9347</v>
      </c>
      <c r="D21" s="3">
        <f t="shared" si="0"/>
        <v>30182</v>
      </c>
      <c r="E21" s="2">
        <f t="shared" si="1"/>
        <v>0.690312106553575</v>
      </c>
      <c r="F21" s="2">
        <f t="shared" si="2"/>
        <v>0.309687893446425</v>
      </c>
      <c r="G21" s="1">
        <f t="shared" si="3"/>
        <v>6.5196635402580902E-2</v>
      </c>
      <c r="J21" s="43"/>
      <c r="K21" s="43"/>
    </row>
    <row r="22" spans="1:11" ht="27.75" x14ac:dyDescent="0.2">
      <c r="A22" s="7" t="s">
        <v>13</v>
      </c>
      <c r="B22" s="60">
        <v>4351</v>
      </c>
      <c r="C22" s="60">
        <v>5738</v>
      </c>
      <c r="D22" s="3">
        <f t="shared" si="0"/>
        <v>10089</v>
      </c>
      <c r="E22" s="2">
        <f t="shared" si="1"/>
        <v>0.4312617702448211</v>
      </c>
      <c r="F22" s="2">
        <f t="shared" si="2"/>
        <v>0.56873822975517896</v>
      </c>
      <c r="G22" s="1">
        <f t="shared" si="3"/>
        <v>2.1793415100942244E-2</v>
      </c>
      <c r="J22" s="43"/>
      <c r="K22" s="43"/>
    </row>
    <row r="23" spans="1:11" ht="27.75" x14ac:dyDescent="0.2">
      <c r="A23" s="7" t="s">
        <v>28</v>
      </c>
      <c r="B23" s="7">
        <v>1527</v>
      </c>
      <c r="C23" s="7">
        <v>748</v>
      </c>
      <c r="D23" s="3">
        <f t="shared" si="0"/>
        <v>2275</v>
      </c>
      <c r="E23" s="2">
        <f t="shared" si="1"/>
        <v>0.67120879120879118</v>
      </c>
      <c r="F23" s="2">
        <f t="shared" si="2"/>
        <v>0.32879120879120877</v>
      </c>
      <c r="G23" s="1">
        <f t="shared" si="3"/>
        <v>4.9142649771675689E-3</v>
      </c>
      <c r="J23" s="43"/>
      <c r="K23" s="43"/>
    </row>
    <row r="24" spans="1:11" ht="27.75" x14ac:dyDescent="0.2">
      <c r="A24" s="7" t="s">
        <v>14</v>
      </c>
      <c r="B24" s="60">
        <v>1008</v>
      </c>
      <c r="C24" s="60">
        <v>1675</v>
      </c>
      <c r="D24" s="3">
        <f t="shared" si="0"/>
        <v>2683</v>
      </c>
      <c r="E24" s="2">
        <f t="shared" si="1"/>
        <v>0.37569884457696606</v>
      </c>
      <c r="F24" s="2">
        <f t="shared" si="2"/>
        <v>0.62430115542303388</v>
      </c>
      <c r="G24" s="1">
        <f t="shared" si="3"/>
        <v>5.7955924983475113E-3</v>
      </c>
      <c r="J24" s="43"/>
      <c r="K24" s="43"/>
    </row>
    <row r="25" spans="1:11" ht="27.75" x14ac:dyDescent="0.2">
      <c r="A25" s="7" t="s">
        <v>10</v>
      </c>
      <c r="B25" s="60">
        <v>1767</v>
      </c>
      <c r="C25" s="60">
        <v>1042</v>
      </c>
      <c r="D25" s="3">
        <f t="shared" si="0"/>
        <v>2809</v>
      </c>
      <c r="E25" s="2">
        <f t="shared" si="1"/>
        <v>0.62904948380206482</v>
      </c>
      <c r="F25" s="2">
        <f t="shared" si="2"/>
        <v>0.37095051619793523</v>
      </c>
      <c r="G25" s="1">
        <f t="shared" si="3"/>
        <v>6.0677671740060222E-3</v>
      </c>
      <c r="J25" s="43"/>
      <c r="K25" s="43"/>
    </row>
    <row r="26" spans="1:11" ht="27.75" x14ac:dyDescent="0.2">
      <c r="A26" s="7" t="s">
        <v>29</v>
      </c>
      <c r="B26" s="61">
        <v>213</v>
      </c>
      <c r="C26" s="61">
        <v>128</v>
      </c>
      <c r="D26" s="3">
        <f t="shared" si="0"/>
        <v>341</v>
      </c>
      <c r="E26" s="2">
        <f t="shared" si="1"/>
        <v>0.62463343108504399</v>
      </c>
      <c r="F26" s="2">
        <f t="shared" si="2"/>
        <v>0.37536656891495601</v>
      </c>
      <c r="G26" s="1">
        <f t="shared" si="3"/>
        <v>7.3659971745676522E-4</v>
      </c>
      <c r="J26" s="43"/>
      <c r="K26" s="43"/>
    </row>
    <row r="27" spans="1:11" ht="27.75" x14ac:dyDescent="0.2">
      <c r="A27" s="7" t="s">
        <v>21</v>
      </c>
      <c r="B27" s="60">
        <v>1126</v>
      </c>
      <c r="C27" s="60">
        <v>395</v>
      </c>
      <c r="D27" s="3">
        <f t="shared" si="0"/>
        <v>1521</v>
      </c>
      <c r="E27" s="2">
        <f t="shared" si="1"/>
        <v>0.74030243261012496</v>
      </c>
      <c r="F27" s="2">
        <f t="shared" si="2"/>
        <v>0.25969756738987509</v>
      </c>
      <c r="G27" s="1">
        <f t="shared" si="3"/>
        <v>3.2855371561634605E-3</v>
      </c>
      <c r="J27" s="43"/>
      <c r="K27" s="43"/>
    </row>
    <row r="28" spans="1:11" ht="27.75" x14ac:dyDescent="0.2">
      <c r="A28" s="7" t="s">
        <v>55</v>
      </c>
      <c r="B28" s="60">
        <v>401</v>
      </c>
      <c r="C28" s="60">
        <v>1079</v>
      </c>
      <c r="D28" s="3">
        <f t="shared" si="0"/>
        <v>1480</v>
      </c>
      <c r="E28" s="2">
        <f t="shared" si="1"/>
        <v>0.27094594594594595</v>
      </c>
      <c r="F28" s="2">
        <f t="shared" si="2"/>
        <v>0.7290540540540541</v>
      </c>
      <c r="G28" s="1">
        <f t="shared" si="3"/>
        <v>3.1969723807507701E-3</v>
      </c>
      <c r="J28" s="43"/>
      <c r="K28" s="43"/>
    </row>
    <row r="29" spans="1:11" ht="27.75" x14ac:dyDescent="0.2">
      <c r="A29" s="7" t="s">
        <v>136</v>
      </c>
      <c r="B29" s="60">
        <v>0</v>
      </c>
      <c r="C29" s="60">
        <v>0</v>
      </c>
      <c r="D29" s="3">
        <f t="shared" ref="D29" si="8">B29+C29</f>
        <v>0</v>
      </c>
      <c r="E29" s="2" t="e">
        <f t="shared" ref="E29" si="9">B29/D29</f>
        <v>#DIV/0!</v>
      </c>
      <c r="F29" s="2" t="e">
        <f t="shared" ref="F29" si="10">C29/D29</f>
        <v>#DIV/0!</v>
      </c>
      <c r="G29" s="1">
        <f t="shared" ref="G29" si="11">D29/$D$31</f>
        <v>0</v>
      </c>
      <c r="J29" s="43"/>
      <c r="K29" s="43"/>
    </row>
    <row r="30" spans="1:11" ht="27.75" x14ac:dyDescent="0.2">
      <c r="A30" s="7" t="s">
        <v>37</v>
      </c>
      <c r="B30" s="7">
        <v>1243</v>
      </c>
      <c r="C30" s="7">
        <v>839</v>
      </c>
      <c r="D30" s="3">
        <f t="shared" ref="D30:D31" si="12">B30+C30</f>
        <v>2082</v>
      </c>
      <c r="E30" s="2">
        <f t="shared" si="1"/>
        <v>0.59702209414024976</v>
      </c>
      <c r="F30" s="2">
        <f t="shared" si="2"/>
        <v>0.40297790585975024</v>
      </c>
      <c r="G30" s="1">
        <f t="shared" si="3"/>
        <v>4.4973624977858806E-3</v>
      </c>
      <c r="J30" s="43"/>
      <c r="K30" s="43"/>
    </row>
    <row r="31" spans="1:11" ht="27.75" x14ac:dyDescent="0.2">
      <c r="A31" s="17" t="s">
        <v>9</v>
      </c>
      <c r="B31" s="17">
        <f>SUM(B3:B30)</f>
        <v>207166</v>
      </c>
      <c r="C31" s="17">
        <f>SUM(C3:C30)</f>
        <v>255772</v>
      </c>
      <c r="D31" s="5">
        <f t="shared" si="12"/>
        <v>462938</v>
      </c>
      <c r="E31" s="1">
        <f t="shared" si="1"/>
        <v>0.44750268934500947</v>
      </c>
      <c r="F31" s="1">
        <f t="shared" si="2"/>
        <v>0.55249731065499053</v>
      </c>
      <c r="G31" s="20">
        <f>SUM(G3:G30)</f>
        <v>1</v>
      </c>
      <c r="J31" s="43"/>
      <c r="K31" s="43"/>
    </row>
    <row r="32" spans="1:11" ht="41.25" customHeight="1" x14ac:dyDescent="0.2">
      <c r="A32" s="81" t="s">
        <v>61</v>
      </c>
      <c r="B32" s="81"/>
      <c r="C32" s="81"/>
      <c r="D32" s="81"/>
      <c r="E32" s="81"/>
      <c r="F32" s="81"/>
      <c r="G32" s="81"/>
      <c r="J32" s="43"/>
      <c r="K32" s="43"/>
    </row>
    <row r="33" spans="1:11" ht="87.75" customHeight="1" x14ac:dyDescent="0.2">
      <c r="A33" s="4" t="s">
        <v>0</v>
      </c>
      <c r="B33" s="4" t="s">
        <v>1</v>
      </c>
      <c r="C33" s="4" t="s">
        <v>2</v>
      </c>
      <c r="D33" s="4" t="s">
        <v>3</v>
      </c>
      <c r="E33" s="4" t="s">
        <v>58</v>
      </c>
      <c r="F33" s="4" t="s">
        <v>59</v>
      </c>
      <c r="G33" s="4" t="s">
        <v>62</v>
      </c>
      <c r="H33" s="44"/>
      <c r="I33" s="44"/>
    </row>
    <row r="34" spans="1:11" ht="27.75" x14ac:dyDescent="0.2">
      <c r="A34" s="7" t="s">
        <v>4</v>
      </c>
      <c r="B34" s="60">
        <v>1610</v>
      </c>
      <c r="C34" s="60">
        <v>1704</v>
      </c>
      <c r="D34" s="7">
        <f>B34+C34</f>
        <v>3314</v>
      </c>
      <c r="E34" s="23">
        <f t="shared" ref="E34:E61" si="13">B34/D34</f>
        <v>0.48581774290887147</v>
      </c>
      <c r="F34" s="23">
        <f t="shared" ref="F34:F61" si="14">C34/D34</f>
        <v>0.51418225709112853</v>
      </c>
      <c r="G34" s="24">
        <f>D34/$D$62</f>
        <v>2.8620778996459106E-2</v>
      </c>
      <c r="J34" s="43"/>
      <c r="K34" s="43"/>
    </row>
    <row r="35" spans="1:11" ht="27.75" x14ac:dyDescent="0.2">
      <c r="A35" s="7" t="s">
        <v>47</v>
      </c>
      <c r="B35" s="60">
        <v>1307</v>
      </c>
      <c r="C35" s="60">
        <v>1149</v>
      </c>
      <c r="D35" s="10">
        <f t="shared" ref="D35:D62" si="15">B35+C35</f>
        <v>2456</v>
      </c>
      <c r="E35" s="23">
        <f t="shared" si="13"/>
        <v>0.53216612377850159</v>
      </c>
      <c r="F35" s="23">
        <f t="shared" si="14"/>
        <v>0.46783387622149836</v>
      </c>
      <c r="G35" s="24">
        <f t="shared" ref="G35:G62" si="16">D35/$D$62</f>
        <v>2.1210812678124191E-2</v>
      </c>
      <c r="J35" s="43"/>
      <c r="K35" s="43"/>
    </row>
    <row r="36" spans="1:11" ht="27.75" x14ac:dyDescent="0.2">
      <c r="A36" s="7" t="s">
        <v>5</v>
      </c>
      <c r="B36" s="60">
        <v>599</v>
      </c>
      <c r="C36" s="60">
        <v>1946</v>
      </c>
      <c r="D36" s="7">
        <f t="shared" si="15"/>
        <v>2545</v>
      </c>
      <c r="E36" s="23">
        <f t="shared" si="13"/>
        <v>0.23536345776031434</v>
      </c>
      <c r="F36" s="23">
        <f t="shared" si="14"/>
        <v>0.76463654223968569</v>
      </c>
      <c r="G36" s="24">
        <f t="shared" si="16"/>
        <v>2.197944554797478E-2</v>
      </c>
      <c r="J36" s="43"/>
      <c r="K36" s="43"/>
    </row>
    <row r="37" spans="1:11" ht="27.75" x14ac:dyDescent="0.2">
      <c r="A37" s="7" t="s">
        <v>102</v>
      </c>
      <c r="B37" s="19">
        <v>2652</v>
      </c>
      <c r="C37" s="19">
        <v>2043</v>
      </c>
      <c r="D37" s="7">
        <f t="shared" si="15"/>
        <v>4695</v>
      </c>
      <c r="E37" s="23">
        <f t="shared" si="13"/>
        <v>0.56485623003194885</v>
      </c>
      <c r="F37" s="23">
        <f t="shared" si="14"/>
        <v>0.4351437699680511</v>
      </c>
      <c r="G37" s="24">
        <f t="shared" si="16"/>
        <v>4.0547542965713793E-2</v>
      </c>
      <c r="J37" s="43"/>
      <c r="K37" s="43"/>
    </row>
    <row r="38" spans="1:11" ht="27.75" x14ac:dyDescent="0.2">
      <c r="A38" s="7" t="s">
        <v>6</v>
      </c>
      <c r="B38" s="60">
        <v>496</v>
      </c>
      <c r="C38" s="60">
        <v>900</v>
      </c>
      <c r="D38" s="7">
        <f t="shared" si="15"/>
        <v>1396</v>
      </c>
      <c r="E38" s="23">
        <f t="shared" si="13"/>
        <v>0.35530085959885388</v>
      </c>
      <c r="F38" s="23">
        <f t="shared" si="14"/>
        <v>0.64469914040114618</v>
      </c>
      <c r="G38" s="24">
        <f t="shared" si="16"/>
        <v>1.2056308834959841E-2</v>
      </c>
      <c r="J38" s="43"/>
      <c r="K38" s="43"/>
    </row>
    <row r="39" spans="1:11" ht="27.75" x14ac:dyDescent="0.2">
      <c r="A39" s="7" t="s">
        <v>95</v>
      </c>
      <c r="B39" s="60">
        <v>4512</v>
      </c>
      <c r="C39" s="60">
        <v>2548</v>
      </c>
      <c r="D39" s="7">
        <f t="shared" si="15"/>
        <v>7060</v>
      </c>
      <c r="E39" s="23">
        <f t="shared" si="13"/>
        <v>0.6390934844192635</v>
      </c>
      <c r="F39" s="23">
        <f t="shared" si="14"/>
        <v>0.36090651558073655</v>
      </c>
      <c r="G39" s="24">
        <f t="shared" si="16"/>
        <v>6.0972450125226701E-2</v>
      </c>
      <c r="J39" s="43"/>
      <c r="K39" s="43"/>
    </row>
    <row r="40" spans="1:11" ht="27.75" x14ac:dyDescent="0.2">
      <c r="A40" s="7" t="s">
        <v>114</v>
      </c>
      <c r="B40" s="60">
        <v>611</v>
      </c>
      <c r="C40" s="60">
        <v>652</v>
      </c>
      <c r="D40" s="7">
        <f t="shared" si="15"/>
        <v>1263</v>
      </c>
      <c r="E40" s="23">
        <f t="shared" si="13"/>
        <v>0.48376880443388759</v>
      </c>
      <c r="F40" s="23">
        <f t="shared" si="14"/>
        <v>0.51623119556611241</v>
      </c>
      <c r="G40" s="24">
        <f t="shared" si="16"/>
        <v>1.0907677692374126E-2</v>
      </c>
      <c r="J40" s="43"/>
      <c r="K40" s="43"/>
    </row>
    <row r="41" spans="1:11" ht="27.75" x14ac:dyDescent="0.2">
      <c r="A41" s="7" t="s">
        <v>134</v>
      </c>
      <c r="B41" s="60">
        <v>731</v>
      </c>
      <c r="C41" s="60">
        <v>180</v>
      </c>
      <c r="D41" s="7">
        <f t="shared" ref="D41" si="17">B41+C41</f>
        <v>911</v>
      </c>
      <c r="E41" s="23">
        <f t="shared" ref="E41" si="18">B41/D41</f>
        <v>0.80241492864983532</v>
      </c>
      <c r="F41" s="23">
        <f t="shared" ref="F41" si="19">C41/D41</f>
        <v>0.19758507135016465</v>
      </c>
      <c r="G41" s="24">
        <f t="shared" ref="G41" si="20">D41/$D$62</f>
        <v>7.8676915104931334E-3</v>
      </c>
      <c r="J41" s="43"/>
      <c r="K41" s="43"/>
    </row>
    <row r="42" spans="1:11" ht="27.75" x14ac:dyDescent="0.2">
      <c r="A42" s="7" t="s">
        <v>76</v>
      </c>
      <c r="B42" s="60">
        <v>727</v>
      </c>
      <c r="C42" s="60">
        <v>570</v>
      </c>
      <c r="D42" s="7">
        <f t="shared" si="15"/>
        <v>1297</v>
      </c>
      <c r="E42" s="23">
        <f t="shared" si="13"/>
        <v>0.56052428681572863</v>
      </c>
      <c r="F42" s="23">
        <f t="shared" si="14"/>
        <v>0.43947571318427142</v>
      </c>
      <c r="G42" s="24">
        <f t="shared" si="16"/>
        <v>1.1201312721305812E-2</v>
      </c>
      <c r="J42" s="43"/>
      <c r="K42" s="43"/>
    </row>
    <row r="43" spans="1:11" ht="27.75" x14ac:dyDescent="0.2">
      <c r="A43" s="7" t="s">
        <v>89</v>
      </c>
      <c r="B43" s="63">
        <v>89</v>
      </c>
      <c r="C43" s="63">
        <v>165</v>
      </c>
      <c r="D43" s="7">
        <f t="shared" si="15"/>
        <v>254</v>
      </c>
      <c r="E43" s="23">
        <f t="shared" si="13"/>
        <v>0.35039370078740156</v>
      </c>
      <c r="F43" s="23">
        <f t="shared" si="14"/>
        <v>0.64960629921259838</v>
      </c>
      <c r="G43" s="24">
        <f t="shared" si="16"/>
        <v>2.1936263926073062E-3</v>
      </c>
      <c r="J43" s="43"/>
      <c r="K43" s="43"/>
    </row>
    <row r="44" spans="1:11" ht="27.75" x14ac:dyDescent="0.2">
      <c r="A44" s="7" t="s">
        <v>41</v>
      </c>
      <c r="B44" s="60">
        <v>744</v>
      </c>
      <c r="C44" s="60">
        <v>754</v>
      </c>
      <c r="D44" s="7">
        <f t="shared" si="15"/>
        <v>1498</v>
      </c>
      <c r="E44" s="23">
        <f t="shared" si="13"/>
        <v>0.49666221628838453</v>
      </c>
      <c r="F44" s="23">
        <f t="shared" si="14"/>
        <v>0.50333778371161553</v>
      </c>
      <c r="G44" s="24">
        <f t="shared" si="16"/>
        <v>1.2937213921754901E-2</v>
      </c>
      <c r="J44" s="43"/>
      <c r="K44" s="43"/>
    </row>
    <row r="45" spans="1:11" ht="27.75" x14ac:dyDescent="0.2">
      <c r="A45" s="7" t="s">
        <v>52</v>
      </c>
      <c r="B45" s="7">
        <v>2926</v>
      </c>
      <c r="C45" s="7">
        <v>2851</v>
      </c>
      <c r="D45" s="7">
        <f t="shared" si="15"/>
        <v>5777</v>
      </c>
      <c r="E45" s="23">
        <f t="shared" si="13"/>
        <v>0.50649125843863596</v>
      </c>
      <c r="F45" s="23">
        <f t="shared" si="14"/>
        <v>0.49350874156136404</v>
      </c>
      <c r="G45" s="24">
        <f t="shared" si="16"/>
        <v>4.9892045945245704E-2</v>
      </c>
      <c r="J45" s="43"/>
      <c r="K45" s="43"/>
    </row>
    <row r="46" spans="1:11" ht="27.75" x14ac:dyDescent="0.2">
      <c r="A46" s="7" t="s">
        <v>8</v>
      </c>
      <c r="B46" s="60">
        <v>629</v>
      </c>
      <c r="C46" s="60">
        <v>48</v>
      </c>
      <c r="D46" s="7">
        <f t="shared" si="15"/>
        <v>677</v>
      </c>
      <c r="E46" s="23">
        <f t="shared" si="13"/>
        <v>0.92909896602658792</v>
      </c>
      <c r="F46" s="23">
        <f t="shared" si="14"/>
        <v>7.0901033973412117E-2</v>
      </c>
      <c r="G46" s="24">
        <f t="shared" si="16"/>
        <v>5.8467916054927025E-3</v>
      </c>
      <c r="J46" s="43"/>
      <c r="K46" s="43"/>
    </row>
    <row r="47" spans="1:11" ht="27.75" x14ac:dyDescent="0.2">
      <c r="A47" s="7" t="s">
        <v>16</v>
      </c>
      <c r="B47" s="19">
        <v>5029</v>
      </c>
      <c r="C47" s="19">
        <v>6981</v>
      </c>
      <c r="D47" s="7">
        <f t="shared" si="15"/>
        <v>12010</v>
      </c>
      <c r="E47" s="23">
        <f t="shared" si="13"/>
        <v>0.41873438800999169</v>
      </c>
      <c r="F47" s="23">
        <f t="shared" si="14"/>
        <v>0.58126561199000837</v>
      </c>
      <c r="G47" s="24">
        <f t="shared" si="16"/>
        <v>0.10372225580792814</v>
      </c>
      <c r="J47" s="43"/>
      <c r="K47" s="43"/>
    </row>
    <row r="48" spans="1:11" ht="27.75" x14ac:dyDescent="0.2">
      <c r="A48" s="7" t="s">
        <v>7</v>
      </c>
      <c r="B48" s="19">
        <v>3526</v>
      </c>
      <c r="C48" s="19">
        <v>3093</v>
      </c>
      <c r="D48" s="7">
        <f t="shared" si="15"/>
        <v>6619</v>
      </c>
      <c r="E48" s="23">
        <f t="shared" si="13"/>
        <v>0.53270886840912524</v>
      </c>
      <c r="F48" s="23">
        <f t="shared" si="14"/>
        <v>0.46729113159087476</v>
      </c>
      <c r="G48" s="24">
        <f t="shared" si="16"/>
        <v>5.7163831073495118E-2</v>
      </c>
      <c r="J48" s="43"/>
      <c r="K48" s="43"/>
    </row>
    <row r="49" spans="1:14" ht="27.75" x14ac:dyDescent="0.2">
      <c r="A49" s="7" t="s">
        <v>20</v>
      </c>
      <c r="B49" s="7">
        <v>12703</v>
      </c>
      <c r="C49" s="7">
        <v>18960</v>
      </c>
      <c r="D49" s="7">
        <f t="shared" si="15"/>
        <v>31663</v>
      </c>
      <c r="E49" s="23">
        <f t="shared" si="13"/>
        <v>0.4011938224425986</v>
      </c>
      <c r="F49" s="23">
        <f t="shared" si="14"/>
        <v>0.5988061775574014</v>
      </c>
      <c r="G49" s="24">
        <f t="shared" si="16"/>
        <v>0.27345193885482338</v>
      </c>
      <c r="J49" s="43"/>
      <c r="K49" s="43"/>
    </row>
    <row r="50" spans="1:14" ht="27.75" x14ac:dyDescent="0.2">
      <c r="A50" s="7" t="s">
        <v>103</v>
      </c>
      <c r="B50" s="62">
        <v>132</v>
      </c>
      <c r="C50" s="62">
        <v>203</v>
      </c>
      <c r="D50" s="7">
        <f t="shared" si="15"/>
        <v>335</v>
      </c>
      <c r="E50" s="23">
        <f t="shared" si="13"/>
        <v>0.39402985074626867</v>
      </c>
      <c r="F50" s="23">
        <f t="shared" si="14"/>
        <v>0.60597014925373138</v>
      </c>
      <c r="G50" s="24">
        <f t="shared" si="16"/>
        <v>2.8931686674151481E-3</v>
      </c>
      <c r="J50" s="43"/>
    </row>
    <row r="51" spans="1:14" ht="27.75" x14ac:dyDescent="0.2">
      <c r="A51" s="7" t="s">
        <v>77</v>
      </c>
      <c r="B51" s="19">
        <v>4470</v>
      </c>
      <c r="C51" s="19">
        <v>13614</v>
      </c>
      <c r="D51" s="7">
        <f t="shared" si="15"/>
        <v>18084</v>
      </c>
      <c r="E51" s="23">
        <f t="shared" si="13"/>
        <v>0.24717982747179829</v>
      </c>
      <c r="F51" s="23">
        <f t="shared" si="14"/>
        <v>0.75282017252820177</v>
      </c>
      <c r="G51" s="24">
        <f t="shared" si="16"/>
        <v>0.15617929009413595</v>
      </c>
      <c r="J51" s="43"/>
    </row>
    <row r="52" spans="1:14" ht="27.75" x14ac:dyDescent="0.2">
      <c r="A52" s="7" t="s">
        <v>11</v>
      </c>
      <c r="B52" s="7">
        <v>5426</v>
      </c>
      <c r="C52" s="7">
        <v>2523</v>
      </c>
      <c r="D52" s="7">
        <f t="shared" si="15"/>
        <v>7949</v>
      </c>
      <c r="E52" s="23">
        <f t="shared" si="13"/>
        <v>0.68260158510504465</v>
      </c>
      <c r="F52" s="23">
        <f t="shared" si="14"/>
        <v>0.31739841489495535</v>
      </c>
      <c r="G52" s="24">
        <f t="shared" si="16"/>
        <v>6.8650142499352279E-2</v>
      </c>
      <c r="J52" s="43"/>
    </row>
    <row r="53" spans="1:14" ht="27.75" x14ac:dyDescent="0.2">
      <c r="A53" s="7" t="s">
        <v>13</v>
      </c>
      <c r="B53" s="60">
        <v>1064</v>
      </c>
      <c r="C53" s="60">
        <v>1275</v>
      </c>
      <c r="D53" s="7">
        <f t="shared" si="15"/>
        <v>2339</v>
      </c>
      <c r="E53" s="23">
        <f t="shared" si="13"/>
        <v>0.45489525438221462</v>
      </c>
      <c r="F53" s="23">
        <f t="shared" si="14"/>
        <v>0.54510474561778532</v>
      </c>
      <c r="G53" s="24">
        <f t="shared" si="16"/>
        <v>2.0200362725623974E-2</v>
      </c>
      <c r="J53" s="43"/>
    </row>
    <row r="54" spans="1:14" ht="27.75" x14ac:dyDescent="0.2">
      <c r="A54" s="7" t="s">
        <v>28</v>
      </c>
      <c r="B54" s="63">
        <v>483</v>
      </c>
      <c r="C54" s="63">
        <v>193</v>
      </c>
      <c r="D54" s="7">
        <f t="shared" si="15"/>
        <v>676</v>
      </c>
      <c r="E54" s="23">
        <f t="shared" si="13"/>
        <v>0.71449704142011838</v>
      </c>
      <c r="F54" s="23">
        <f t="shared" si="14"/>
        <v>0.28550295857988167</v>
      </c>
      <c r="G54" s="24">
        <f t="shared" si="16"/>
        <v>5.8381552811123585E-3</v>
      </c>
      <c r="J54" s="43"/>
    </row>
    <row r="55" spans="1:14" ht="27.75" x14ac:dyDescent="0.2">
      <c r="A55" s="7" t="s">
        <v>14</v>
      </c>
      <c r="B55" s="19">
        <v>252</v>
      </c>
      <c r="C55" s="19">
        <v>433</v>
      </c>
      <c r="D55" s="7">
        <f t="shared" si="15"/>
        <v>685</v>
      </c>
      <c r="E55" s="23">
        <f t="shared" si="13"/>
        <v>0.36788321167883209</v>
      </c>
      <c r="F55" s="23">
        <f t="shared" si="14"/>
        <v>0.63211678832116791</v>
      </c>
      <c r="G55" s="24">
        <f t="shared" si="16"/>
        <v>5.9158822005354519E-3</v>
      </c>
      <c r="J55" s="43"/>
    </row>
    <row r="56" spans="1:14" ht="27.75" x14ac:dyDescent="0.2">
      <c r="A56" s="7" t="s">
        <v>10</v>
      </c>
      <c r="B56" s="60">
        <v>526</v>
      </c>
      <c r="C56" s="60">
        <v>351</v>
      </c>
      <c r="D56" s="7">
        <f t="shared" si="15"/>
        <v>877</v>
      </c>
      <c r="E56" s="23">
        <f t="shared" si="13"/>
        <v>0.59977194982896243</v>
      </c>
      <c r="F56" s="23">
        <f t="shared" si="14"/>
        <v>0.40022805017103763</v>
      </c>
      <c r="G56" s="24">
        <f t="shared" si="16"/>
        <v>7.5740564815614479E-3</v>
      </c>
      <c r="J56" s="43"/>
    </row>
    <row r="57" spans="1:14" ht="27.75" x14ac:dyDescent="0.2">
      <c r="A57" s="7" t="s">
        <v>29</v>
      </c>
      <c r="B57" s="19">
        <v>49</v>
      </c>
      <c r="C57" s="19">
        <v>31</v>
      </c>
      <c r="D57" s="7">
        <f t="shared" si="15"/>
        <v>80</v>
      </c>
      <c r="E57" s="23">
        <f t="shared" si="13"/>
        <v>0.61250000000000004</v>
      </c>
      <c r="F57" s="23">
        <f t="shared" si="14"/>
        <v>0.38750000000000001</v>
      </c>
      <c r="G57" s="24">
        <f t="shared" si="16"/>
        <v>6.9090595042749811E-4</v>
      </c>
      <c r="J57" s="43"/>
    </row>
    <row r="58" spans="1:14" ht="27.75" x14ac:dyDescent="0.2">
      <c r="A58" s="7" t="s">
        <v>21</v>
      </c>
      <c r="B58" s="60">
        <v>302</v>
      </c>
      <c r="C58" s="60">
        <v>90</v>
      </c>
      <c r="D58" s="7">
        <f t="shared" si="15"/>
        <v>392</v>
      </c>
      <c r="E58" s="23">
        <f t="shared" si="13"/>
        <v>0.77040816326530615</v>
      </c>
      <c r="F58" s="23">
        <f t="shared" si="14"/>
        <v>0.22959183673469388</v>
      </c>
      <c r="G58" s="24">
        <f t="shared" si="16"/>
        <v>3.3854391570947405E-3</v>
      </c>
      <c r="J58" s="43"/>
    </row>
    <row r="59" spans="1:14" ht="27.75" x14ac:dyDescent="0.2">
      <c r="A59" s="7" t="s">
        <v>55</v>
      </c>
      <c r="B59" s="19">
        <v>97</v>
      </c>
      <c r="C59" s="19">
        <v>244</v>
      </c>
      <c r="D59" s="7">
        <f t="shared" si="15"/>
        <v>341</v>
      </c>
      <c r="E59" s="23">
        <f t="shared" si="13"/>
        <v>0.28445747800586513</v>
      </c>
      <c r="F59" s="23">
        <f t="shared" si="14"/>
        <v>0.71554252199413493</v>
      </c>
      <c r="G59" s="24">
        <f t="shared" si="16"/>
        <v>2.9449866136972104E-3</v>
      </c>
      <c r="J59" s="43"/>
    </row>
    <row r="60" spans="1:14" ht="27.75" x14ac:dyDescent="0.2">
      <c r="A60" s="7" t="s">
        <v>137</v>
      </c>
      <c r="B60" s="19"/>
      <c r="C60" s="19"/>
      <c r="D60" s="7">
        <f t="shared" ref="D60" si="21">B60+C60</f>
        <v>0</v>
      </c>
      <c r="E60" s="23" t="e">
        <f t="shared" ref="E60" si="22">B60/D60</f>
        <v>#DIV/0!</v>
      </c>
      <c r="F60" s="23" t="e">
        <f t="shared" ref="F60" si="23">C60/D60</f>
        <v>#DIV/0!</v>
      </c>
      <c r="G60" s="24">
        <f t="shared" ref="G60" si="24">D60/$D$62</f>
        <v>0</v>
      </c>
      <c r="J60" s="43"/>
    </row>
    <row r="61" spans="1:14" ht="27.75" x14ac:dyDescent="0.2">
      <c r="A61" s="7" t="s">
        <v>37</v>
      </c>
      <c r="B61" s="60">
        <v>385</v>
      </c>
      <c r="C61" s="60">
        <v>212</v>
      </c>
      <c r="D61" s="7">
        <f t="shared" si="15"/>
        <v>597</v>
      </c>
      <c r="E61" s="23">
        <f t="shared" si="13"/>
        <v>0.64489112227805701</v>
      </c>
      <c r="F61" s="23">
        <f t="shared" si="14"/>
        <v>0.35510887772194305</v>
      </c>
      <c r="G61" s="24">
        <f t="shared" si="16"/>
        <v>5.1558856550652041E-3</v>
      </c>
      <c r="J61" s="43"/>
    </row>
    <row r="62" spans="1:14" ht="27.75" x14ac:dyDescent="0.2">
      <c r="A62" s="22" t="s">
        <v>9</v>
      </c>
      <c r="B62" s="17">
        <f>SUM(B34:B61)</f>
        <v>52077</v>
      </c>
      <c r="C62" s="17">
        <f>SUM(C34:C61)</f>
        <v>63713</v>
      </c>
      <c r="D62" s="5">
        <f t="shared" si="15"/>
        <v>115790</v>
      </c>
      <c r="E62" s="24">
        <f t="shared" ref="E62" si="25">B62/D62</f>
        <v>0.44975386475516022</v>
      </c>
      <c r="F62" s="24">
        <f t="shared" ref="F62" si="26">C62/D62</f>
        <v>0.55024613524483978</v>
      </c>
      <c r="G62" s="25">
        <f t="shared" si="16"/>
        <v>1</v>
      </c>
    </row>
    <row r="63" spans="1:14" ht="30" x14ac:dyDescent="0.3">
      <c r="A63" s="79" t="s">
        <v>63</v>
      </c>
      <c r="B63" s="79"/>
      <c r="C63" s="79"/>
      <c r="D63" s="79"/>
      <c r="E63" s="79"/>
      <c r="F63" s="79"/>
      <c r="G63" s="79"/>
      <c r="I63" s="65"/>
      <c r="J63" s="66"/>
      <c r="K63" s="66"/>
      <c r="L63" s="66"/>
      <c r="M63" s="66"/>
      <c r="N63" s="66"/>
    </row>
    <row r="64" spans="1:14" ht="96" customHeight="1" x14ac:dyDescent="0.3">
      <c r="A64" s="22" t="s">
        <v>18</v>
      </c>
      <c r="B64" s="4" t="s">
        <v>1</v>
      </c>
      <c r="C64" s="4" t="s">
        <v>2</v>
      </c>
      <c r="D64" s="4" t="s">
        <v>3</v>
      </c>
      <c r="E64" s="4" t="s">
        <v>58</v>
      </c>
      <c r="F64" s="4" t="s">
        <v>59</v>
      </c>
      <c r="G64" s="4" t="s">
        <v>64</v>
      </c>
      <c r="I64" s="65"/>
      <c r="J64" s="66"/>
      <c r="K64" s="66"/>
      <c r="L64" s="66"/>
      <c r="M64" s="66"/>
      <c r="N64" s="66"/>
    </row>
    <row r="65" spans="1:14" ht="27.75" x14ac:dyDescent="0.3">
      <c r="A65" s="18" t="s">
        <v>65</v>
      </c>
      <c r="B65" s="6">
        <v>2197</v>
      </c>
      <c r="C65" s="6">
        <v>2240</v>
      </c>
      <c r="D65" s="26">
        <f>B65+C65</f>
        <v>4437</v>
      </c>
      <c r="E65" s="2">
        <f>B65/D65</f>
        <v>0.49515438359251746</v>
      </c>
      <c r="F65" s="2">
        <f>C65/D65</f>
        <v>0.50484561640748249</v>
      </c>
      <c r="G65" s="1">
        <f>D65/$D$68</f>
        <v>0.18812007122869498</v>
      </c>
      <c r="I65" s="65"/>
      <c r="J65" s="66"/>
      <c r="K65" s="66"/>
      <c r="L65" s="66"/>
      <c r="M65" s="66"/>
      <c r="N65" s="66"/>
    </row>
    <row r="66" spans="1:14" ht="27.75" x14ac:dyDescent="0.3">
      <c r="A66" s="18" t="s">
        <v>66</v>
      </c>
      <c r="B66" s="6">
        <v>9694</v>
      </c>
      <c r="C66" s="6">
        <v>7177</v>
      </c>
      <c r="D66" s="26">
        <f t="shared" ref="D66:D67" si="27">B66+C66</f>
        <v>16871</v>
      </c>
      <c r="E66" s="2">
        <f>B66/D66</f>
        <v>0.57459545966451309</v>
      </c>
      <c r="F66" s="2">
        <f>C66/D66</f>
        <v>0.42540454033548691</v>
      </c>
      <c r="G66" s="1">
        <f>D66/$D$68</f>
        <v>0.71529721020944625</v>
      </c>
      <c r="I66" s="65"/>
      <c r="J66" s="66"/>
      <c r="K66" s="66"/>
      <c r="L66" s="66"/>
      <c r="M66" s="66"/>
      <c r="N66" s="66"/>
    </row>
    <row r="67" spans="1:14" ht="27.75" x14ac:dyDescent="0.3">
      <c r="A67" s="18" t="s">
        <v>67</v>
      </c>
      <c r="B67" s="6">
        <v>1422</v>
      </c>
      <c r="C67" s="6">
        <v>856</v>
      </c>
      <c r="D67" s="26">
        <f t="shared" si="27"/>
        <v>2278</v>
      </c>
      <c r="E67" s="2">
        <f>B67/D67</f>
        <v>0.62423178226514486</v>
      </c>
      <c r="F67" s="2">
        <f>C67/D67</f>
        <v>0.37576821773485514</v>
      </c>
      <c r="G67" s="1">
        <f>D67/$D$68</f>
        <v>9.6582718561858724E-2</v>
      </c>
      <c r="I67" s="65"/>
      <c r="J67" s="66"/>
      <c r="K67" s="66"/>
      <c r="L67" s="66"/>
      <c r="M67" s="66"/>
      <c r="N67" s="66"/>
    </row>
    <row r="68" spans="1:14" ht="27.75" x14ac:dyDescent="0.3">
      <c r="A68" s="22" t="s">
        <v>68</v>
      </c>
      <c r="B68" s="4">
        <f>SUM(B65:B67)</f>
        <v>13313</v>
      </c>
      <c r="C68" s="4">
        <f>SUM(C65:C67)</f>
        <v>10273</v>
      </c>
      <c r="D68" s="27">
        <f>SUM(D65:D67)</f>
        <v>23586</v>
      </c>
      <c r="E68" s="1">
        <f>B68/D68</f>
        <v>0.56444500975154754</v>
      </c>
      <c r="F68" s="1">
        <f>C68/D68</f>
        <v>0.43555499024845246</v>
      </c>
      <c r="G68" s="1">
        <f>SUM(G65:G67)</f>
        <v>1</v>
      </c>
      <c r="I68" s="65"/>
      <c r="J68" s="66"/>
      <c r="K68" s="66"/>
      <c r="L68" s="66"/>
      <c r="M68" s="66"/>
      <c r="N68" s="66"/>
    </row>
    <row r="69" spans="1:14" ht="30" x14ac:dyDescent="0.3">
      <c r="A69" s="79" t="s">
        <v>69</v>
      </c>
      <c r="B69" s="79"/>
      <c r="C69" s="79"/>
      <c r="D69" s="79"/>
      <c r="E69" s="79"/>
      <c r="F69" s="79"/>
      <c r="G69" s="79"/>
      <c r="I69" s="65"/>
      <c r="J69" s="66"/>
      <c r="K69" s="66"/>
      <c r="L69" s="66"/>
      <c r="M69" s="66"/>
      <c r="N69" s="66"/>
    </row>
    <row r="70" spans="1:14" ht="100.5" customHeight="1" x14ac:dyDescent="0.3">
      <c r="A70" s="22" t="s">
        <v>0</v>
      </c>
      <c r="B70" s="4" t="s">
        <v>1</v>
      </c>
      <c r="C70" s="4" t="s">
        <v>2</v>
      </c>
      <c r="D70" s="4" t="s">
        <v>3</v>
      </c>
      <c r="E70" s="4" t="s">
        <v>58</v>
      </c>
      <c r="F70" s="4" t="s">
        <v>59</v>
      </c>
      <c r="G70" s="4" t="s">
        <v>70</v>
      </c>
      <c r="I70" s="65"/>
      <c r="J70" s="66"/>
      <c r="K70" s="66"/>
      <c r="L70" s="66"/>
      <c r="M70" s="66"/>
      <c r="N70" s="66"/>
    </row>
    <row r="71" spans="1:14" ht="27.75" x14ac:dyDescent="0.3">
      <c r="A71" s="69" t="s">
        <v>105</v>
      </c>
      <c r="B71" s="68">
        <v>26</v>
      </c>
      <c r="C71" s="68">
        <v>1</v>
      </c>
      <c r="D71" s="6">
        <f t="shared" ref="D71:D72" si="28">B71+C71</f>
        <v>27</v>
      </c>
      <c r="E71" s="2">
        <f t="shared" ref="E71:E72" si="29">B71/D71</f>
        <v>0.96296296296296291</v>
      </c>
      <c r="F71" s="2">
        <f t="shared" ref="F71:F72" si="30">C71/D71</f>
        <v>3.7037037037037035E-2</v>
      </c>
      <c r="G71" s="1">
        <f t="shared" ref="G71:G77" si="31">D71/$D$78</f>
        <v>6.0851926977687626E-3</v>
      </c>
      <c r="I71" s="65"/>
      <c r="J71" s="66"/>
      <c r="K71" s="66"/>
      <c r="L71" s="66"/>
      <c r="M71" s="66"/>
      <c r="N71" s="66"/>
    </row>
    <row r="72" spans="1:14" ht="27.75" x14ac:dyDescent="0.3">
      <c r="A72" s="69" t="s">
        <v>16</v>
      </c>
      <c r="B72" s="68">
        <v>43</v>
      </c>
      <c r="C72" s="68">
        <v>4</v>
      </c>
      <c r="D72" s="6">
        <f t="shared" si="28"/>
        <v>47</v>
      </c>
      <c r="E72" s="2">
        <f t="shared" si="29"/>
        <v>0.91489361702127658</v>
      </c>
      <c r="F72" s="2">
        <f t="shared" si="30"/>
        <v>8.5106382978723402E-2</v>
      </c>
      <c r="G72" s="1">
        <f t="shared" si="31"/>
        <v>1.0592742844264142E-2</v>
      </c>
      <c r="I72" s="65"/>
      <c r="J72" s="66"/>
      <c r="K72" s="66"/>
      <c r="L72" s="66"/>
      <c r="M72" s="66"/>
      <c r="N72" s="66"/>
    </row>
    <row r="73" spans="1:14" ht="27.75" x14ac:dyDescent="0.3">
      <c r="A73" s="29" t="s">
        <v>20</v>
      </c>
      <c r="B73" s="6">
        <v>71</v>
      </c>
      <c r="C73" s="6">
        <v>105</v>
      </c>
      <c r="D73" s="6">
        <f>B73+C73</f>
        <v>176</v>
      </c>
      <c r="E73" s="2">
        <f>B73/D73</f>
        <v>0.40340909090909088</v>
      </c>
      <c r="F73" s="2">
        <f>C73/D73</f>
        <v>0.59659090909090906</v>
      </c>
      <c r="G73" s="1">
        <f t="shared" si="31"/>
        <v>3.9666441289159339E-2</v>
      </c>
      <c r="I73" s="65"/>
      <c r="J73" s="66"/>
      <c r="K73" s="66"/>
      <c r="L73" s="66"/>
      <c r="M73" s="66"/>
      <c r="N73" s="66"/>
    </row>
    <row r="74" spans="1:14" ht="27.75" x14ac:dyDescent="0.3">
      <c r="A74" s="29" t="s">
        <v>12</v>
      </c>
      <c r="B74" s="6">
        <v>392</v>
      </c>
      <c r="C74" s="6">
        <v>318</v>
      </c>
      <c r="D74" s="6">
        <f>B74+C74</f>
        <v>710</v>
      </c>
      <c r="E74" s="2">
        <f>B74/D74</f>
        <v>0.55211267605633807</v>
      </c>
      <c r="F74" s="2">
        <f>C74/D74</f>
        <v>0.44788732394366199</v>
      </c>
      <c r="G74" s="1">
        <f t="shared" si="31"/>
        <v>0.16001803020058597</v>
      </c>
      <c r="I74" s="65"/>
      <c r="J74" s="66"/>
      <c r="K74" s="66"/>
      <c r="L74" s="66"/>
      <c r="M74" s="66"/>
      <c r="N74" s="66"/>
    </row>
    <row r="75" spans="1:14" ht="27.75" x14ac:dyDescent="0.3">
      <c r="A75" s="30" t="s">
        <v>17</v>
      </c>
      <c r="B75" s="6">
        <v>1583</v>
      </c>
      <c r="C75" s="6">
        <v>1791</v>
      </c>
      <c r="D75" s="6">
        <f t="shared" ref="D75:D77" si="32">B75+C75</f>
        <v>3374</v>
      </c>
      <c r="E75" s="2">
        <f t="shared" ref="E75:E77" si="33">B75/D75</f>
        <v>0.46917605216360403</v>
      </c>
      <c r="F75" s="2">
        <f t="shared" ref="F75:F77" si="34">C75/D75</f>
        <v>0.53082394783639597</v>
      </c>
      <c r="G75" s="1">
        <f t="shared" si="31"/>
        <v>0.7604237097137706</v>
      </c>
      <c r="I75" s="65"/>
      <c r="J75" s="66"/>
      <c r="K75" s="66"/>
      <c r="L75" s="66"/>
      <c r="M75" s="66"/>
      <c r="N75" s="66"/>
    </row>
    <row r="76" spans="1:14" ht="27.75" x14ac:dyDescent="0.3">
      <c r="A76" s="31" t="s">
        <v>57</v>
      </c>
      <c r="B76" s="18">
        <v>66</v>
      </c>
      <c r="C76" s="18">
        <v>4</v>
      </c>
      <c r="D76" s="6">
        <f t="shared" si="32"/>
        <v>70</v>
      </c>
      <c r="E76" s="2">
        <f t="shared" si="33"/>
        <v>0.94285714285714284</v>
      </c>
      <c r="F76" s="2">
        <f t="shared" si="34"/>
        <v>5.7142857142857141E-2</v>
      </c>
      <c r="G76" s="1">
        <f t="shared" si="31"/>
        <v>1.5776425512733828E-2</v>
      </c>
      <c r="I76" s="65"/>
      <c r="J76" s="66"/>
      <c r="K76" s="66"/>
      <c r="L76" s="66"/>
      <c r="M76" s="66"/>
      <c r="N76" s="66"/>
    </row>
    <row r="77" spans="1:14" ht="27.75" x14ac:dyDescent="0.3">
      <c r="A77" s="30" t="s">
        <v>109</v>
      </c>
      <c r="B77" s="60">
        <v>16</v>
      </c>
      <c r="C77" s="60">
        <v>17</v>
      </c>
      <c r="D77" s="6">
        <f t="shared" si="32"/>
        <v>33</v>
      </c>
      <c r="E77" s="2">
        <f t="shared" si="33"/>
        <v>0.48484848484848486</v>
      </c>
      <c r="F77" s="2">
        <f t="shared" si="34"/>
        <v>0.51515151515151514</v>
      </c>
      <c r="G77" s="1">
        <f t="shared" si="31"/>
        <v>7.4374577417173765E-3</v>
      </c>
      <c r="I77" s="65"/>
      <c r="J77" s="66"/>
      <c r="K77" s="66"/>
      <c r="L77" s="66"/>
      <c r="M77" s="66"/>
      <c r="N77" s="66"/>
    </row>
    <row r="78" spans="1:14" ht="27.75" x14ac:dyDescent="0.3">
      <c r="A78" s="22" t="s">
        <v>110</v>
      </c>
      <c r="B78" s="27">
        <f>SUM(B71:B77)</f>
        <v>2197</v>
      </c>
      <c r="C78" s="27">
        <f>SUM(C71:C77)</f>
        <v>2240</v>
      </c>
      <c r="D78" s="27">
        <f>SUM(D71:D77)</f>
        <v>4437</v>
      </c>
      <c r="E78" s="1">
        <f>B78/D78</f>
        <v>0.49515438359251746</v>
      </c>
      <c r="F78" s="1">
        <f>C78/D78</f>
        <v>0.50484561640748249</v>
      </c>
      <c r="G78" s="20">
        <f>SUM(G73:G77)</f>
        <v>0.9833220644579671</v>
      </c>
      <c r="I78" s="66"/>
      <c r="J78" s="66"/>
      <c r="K78" s="66"/>
      <c r="L78" s="66"/>
      <c r="M78" s="66"/>
      <c r="N78" s="66"/>
    </row>
    <row r="79" spans="1:14" ht="61.5" customHeight="1" x14ac:dyDescent="0.3">
      <c r="A79" s="79" t="s">
        <v>96</v>
      </c>
      <c r="B79" s="79"/>
      <c r="C79" s="79"/>
      <c r="D79" s="79"/>
      <c r="E79" s="79"/>
      <c r="F79" s="79"/>
      <c r="G79" s="79"/>
      <c r="I79" s="67"/>
      <c r="J79" s="65"/>
      <c r="K79" s="65"/>
      <c r="L79" s="66"/>
      <c r="M79" s="66"/>
      <c r="N79" s="66"/>
    </row>
    <row r="80" spans="1:14" ht="87.75" customHeight="1" x14ac:dyDescent="0.3">
      <c r="A80" s="22" t="s">
        <v>0</v>
      </c>
      <c r="B80" s="4" t="s">
        <v>1</v>
      </c>
      <c r="C80" s="4" t="s">
        <v>2</v>
      </c>
      <c r="D80" s="4" t="s">
        <v>3</v>
      </c>
      <c r="E80" s="4" t="s">
        <v>58</v>
      </c>
      <c r="F80" s="4" t="s">
        <v>59</v>
      </c>
      <c r="G80" s="4" t="s">
        <v>73</v>
      </c>
      <c r="I80" s="67"/>
      <c r="J80" s="66"/>
      <c r="K80" s="66"/>
      <c r="L80" s="66"/>
      <c r="M80" s="66"/>
      <c r="N80" s="66"/>
    </row>
    <row r="81" spans="1:14" ht="27.75" x14ac:dyDescent="0.3">
      <c r="A81" s="7" t="s">
        <v>4</v>
      </c>
      <c r="B81" s="6">
        <v>1428</v>
      </c>
      <c r="C81" s="6">
        <v>803</v>
      </c>
      <c r="D81" s="6">
        <f>B81+C81</f>
        <v>2231</v>
      </c>
      <c r="E81" s="2">
        <f>B81/D81</f>
        <v>0.64007171671896013</v>
      </c>
      <c r="F81" s="2">
        <f>C81/D81</f>
        <v>0.35992828328103987</v>
      </c>
      <c r="G81" s="1">
        <f>D81/$D$112</f>
        <v>0.13223875288957382</v>
      </c>
      <c r="I81" s="67"/>
      <c r="J81" s="66"/>
      <c r="K81" s="66"/>
      <c r="L81" s="66"/>
      <c r="M81" s="66"/>
      <c r="N81" s="66"/>
    </row>
    <row r="82" spans="1:14" ht="27.75" x14ac:dyDescent="0.3">
      <c r="A82" s="7" t="s">
        <v>47</v>
      </c>
      <c r="B82" s="6">
        <v>575</v>
      </c>
      <c r="C82" s="6">
        <v>386</v>
      </c>
      <c r="D82" s="6">
        <f t="shared" ref="D82:D111" si="35">B82+C82</f>
        <v>961</v>
      </c>
      <c r="E82" s="2">
        <f t="shared" ref="E82:E109" si="36">B82/D82</f>
        <v>0.59833506763787725</v>
      </c>
      <c r="F82" s="2">
        <f t="shared" ref="F82:F109" si="37">C82/D82</f>
        <v>0.40166493236212281</v>
      </c>
      <c r="G82" s="1">
        <f t="shared" ref="G82:G111" si="38">D82/$D$112</f>
        <v>5.6961650168928929E-2</v>
      </c>
      <c r="I82" s="67"/>
      <c r="J82" s="66"/>
      <c r="K82" s="66"/>
      <c r="L82" s="66"/>
      <c r="M82" s="66"/>
      <c r="N82" s="66"/>
    </row>
    <row r="83" spans="1:14" ht="27.75" x14ac:dyDescent="0.3">
      <c r="A83" s="7" t="s">
        <v>5</v>
      </c>
      <c r="B83" s="6">
        <v>154</v>
      </c>
      <c r="C83" s="6">
        <v>304</v>
      </c>
      <c r="D83" s="6">
        <f t="shared" si="35"/>
        <v>458</v>
      </c>
      <c r="E83" s="2">
        <f t="shared" si="36"/>
        <v>0.33624454148471616</v>
      </c>
      <c r="F83" s="2">
        <f t="shared" si="37"/>
        <v>0.66375545851528384</v>
      </c>
      <c r="G83" s="1">
        <f t="shared" si="38"/>
        <v>2.7147175626815245E-2</v>
      </c>
      <c r="I83" s="67"/>
      <c r="J83" s="66"/>
      <c r="K83" s="66"/>
      <c r="L83" s="66"/>
      <c r="M83" s="66"/>
      <c r="N83" s="66"/>
    </row>
    <row r="84" spans="1:14" ht="27.75" x14ac:dyDescent="0.3">
      <c r="A84" s="7" t="s">
        <v>74</v>
      </c>
      <c r="B84" s="6">
        <v>776</v>
      </c>
      <c r="C84" s="6">
        <v>475</v>
      </c>
      <c r="D84" s="6">
        <f t="shared" si="35"/>
        <v>1251</v>
      </c>
      <c r="E84" s="2">
        <f t="shared" si="36"/>
        <v>0.62030375699440443</v>
      </c>
      <c r="F84" s="2">
        <f t="shared" si="37"/>
        <v>0.37969624300559551</v>
      </c>
      <c r="G84" s="1">
        <f t="shared" si="38"/>
        <v>7.4150909845296667E-2</v>
      </c>
      <c r="I84" s="67"/>
      <c r="J84" s="66"/>
      <c r="K84" s="66"/>
      <c r="L84" s="66"/>
      <c r="M84" s="66"/>
      <c r="N84" s="66"/>
    </row>
    <row r="85" spans="1:14" ht="27.75" x14ac:dyDescent="0.3">
      <c r="A85" s="57" t="s">
        <v>6</v>
      </c>
      <c r="B85" s="6">
        <v>210</v>
      </c>
      <c r="C85" s="6">
        <v>341</v>
      </c>
      <c r="D85" s="6">
        <f t="shared" si="35"/>
        <v>551</v>
      </c>
      <c r="E85" s="2">
        <f t="shared" si="36"/>
        <v>0.38112522686025407</v>
      </c>
      <c r="F85" s="2">
        <f t="shared" si="37"/>
        <v>0.61887477313974593</v>
      </c>
      <c r="G85" s="1">
        <f t="shared" si="38"/>
        <v>3.265959338509869E-2</v>
      </c>
      <c r="I85" s="67"/>
      <c r="J85" s="66"/>
      <c r="K85" s="66"/>
      <c r="L85" s="66"/>
      <c r="M85" s="66"/>
      <c r="N85" s="66"/>
    </row>
    <row r="86" spans="1:14" ht="27.75" x14ac:dyDescent="0.3">
      <c r="A86" s="57" t="s">
        <v>105</v>
      </c>
      <c r="B86" s="6">
        <v>700</v>
      </c>
      <c r="C86" s="6">
        <v>229</v>
      </c>
      <c r="D86" s="6">
        <f t="shared" si="35"/>
        <v>929</v>
      </c>
      <c r="E86" s="2">
        <f t="shared" si="36"/>
        <v>0.75349838536060276</v>
      </c>
      <c r="F86" s="2">
        <f t="shared" si="37"/>
        <v>0.24650161463939721</v>
      </c>
      <c r="G86" s="1">
        <f t="shared" si="38"/>
        <v>5.5064904273605594E-2</v>
      </c>
      <c r="I86" s="67"/>
      <c r="J86" s="66"/>
      <c r="K86" s="66"/>
      <c r="L86" s="66"/>
      <c r="M86" s="66"/>
      <c r="N86" s="66"/>
    </row>
    <row r="87" spans="1:14" ht="27.75" x14ac:dyDescent="0.2">
      <c r="A87" s="57" t="s">
        <v>114</v>
      </c>
      <c r="B87" s="6">
        <v>172</v>
      </c>
      <c r="C87" s="6">
        <v>86</v>
      </c>
      <c r="D87" s="6">
        <f t="shared" si="35"/>
        <v>258</v>
      </c>
      <c r="E87" s="2">
        <f t="shared" si="36"/>
        <v>0.66666666666666663</v>
      </c>
      <c r="F87" s="2">
        <f t="shared" si="37"/>
        <v>0.33333333333333331</v>
      </c>
      <c r="G87" s="1">
        <f t="shared" si="38"/>
        <v>1.5292513781044396E-2</v>
      </c>
      <c r="I87" s="48"/>
    </row>
    <row r="88" spans="1:14" ht="27.75" x14ac:dyDescent="0.2">
      <c r="A88" s="7" t="s">
        <v>41</v>
      </c>
      <c r="B88" s="28">
        <v>81</v>
      </c>
      <c r="C88" s="28">
        <v>43</v>
      </c>
      <c r="D88" s="6">
        <f t="shared" si="35"/>
        <v>124</v>
      </c>
      <c r="E88" s="2">
        <f t="shared" si="36"/>
        <v>0.65322580645161288</v>
      </c>
      <c r="F88" s="2">
        <f t="shared" si="37"/>
        <v>0.34677419354838712</v>
      </c>
      <c r="G88" s="1">
        <f t="shared" si="38"/>
        <v>7.3498903443779268E-3</v>
      </c>
      <c r="I88" s="48"/>
    </row>
    <row r="89" spans="1:14" ht="27.75" x14ac:dyDescent="0.2">
      <c r="A89" s="7" t="s">
        <v>76</v>
      </c>
      <c r="B89" s="28">
        <v>64</v>
      </c>
      <c r="C89" s="28">
        <v>23</v>
      </c>
      <c r="D89" s="6">
        <f t="shared" ref="D89" si="39">B89+C89</f>
        <v>87</v>
      </c>
      <c r="E89" s="2">
        <f t="shared" ref="E89" si="40">B89/D89</f>
        <v>0.73563218390804597</v>
      </c>
      <c r="F89" s="2">
        <f t="shared" ref="F89" si="41">C89/D89</f>
        <v>0.26436781609195403</v>
      </c>
      <c r="G89" s="1">
        <f t="shared" ref="G89" si="42">D89/$D$112</f>
        <v>5.1567779029103198E-3</v>
      </c>
      <c r="I89" s="48"/>
    </row>
    <row r="90" spans="1:14" ht="27.75" x14ac:dyDescent="0.2">
      <c r="A90" s="57" t="s">
        <v>52</v>
      </c>
      <c r="B90" s="6">
        <v>570</v>
      </c>
      <c r="C90" s="6">
        <v>462</v>
      </c>
      <c r="D90" s="6">
        <f t="shared" si="35"/>
        <v>1032</v>
      </c>
      <c r="E90" s="2">
        <f t="shared" si="36"/>
        <v>0.55232558139534882</v>
      </c>
      <c r="F90" s="2">
        <f t="shared" si="37"/>
        <v>0.44767441860465118</v>
      </c>
      <c r="G90" s="1">
        <f t="shared" si="38"/>
        <v>6.1170055124177586E-2</v>
      </c>
      <c r="I90" s="48"/>
    </row>
    <row r="91" spans="1:14" ht="27.75" x14ac:dyDescent="0.2">
      <c r="A91" s="7" t="s">
        <v>8</v>
      </c>
      <c r="B91" s="6">
        <v>114</v>
      </c>
      <c r="C91" s="6">
        <v>13</v>
      </c>
      <c r="D91" s="6">
        <f t="shared" si="35"/>
        <v>127</v>
      </c>
      <c r="E91" s="2">
        <f t="shared" si="36"/>
        <v>0.89763779527559051</v>
      </c>
      <c r="F91" s="2">
        <f t="shared" si="37"/>
        <v>0.10236220472440945</v>
      </c>
      <c r="G91" s="1">
        <f t="shared" si="38"/>
        <v>7.5277102720644889E-3</v>
      </c>
      <c r="I91" s="48"/>
    </row>
    <row r="92" spans="1:14" ht="27.75" x14ac:dyDescent="0.2">
      <c r="A92" s="57" t="s">
        <v>53</v>
      </c>
      <c r="B92" s="6">
        <v>499</v>
      </c>
      <c r="C92" s="6">
        <v>475</v>
      </c>
      <c r="D92" s="6">
        <f t="shared" si="35"/>
        <v>974</v>
      </c>
      <c r="E92" s="2">
        <f t="shared" si="36"/>
        <v>0.51232032854209442</v>
      </c>
      <c r="F92" s="2">
        <f t="shared" si="37"/>
        <v>0.48767967145790553</v>
      </c>
      <c r="G92" s="1">
        <f t="shared" si="38"/>
        <v>5.7732203188904034E-2</v>
      </c>
      <c r="I92" s="48"/>
    </row>
    <row r="93" spans="1:14" ht="27.75" x14ac:dyDescent="0.2">
      <c r="A93" s="57" t="s">
        <v>7</v>
      </c>
      <c r="B93" s="6">
        <v>699</v>
      </c>
      <c r="C93" s="6">
        <v>400</v>
      </c>
      <c r="D93" s="6">
        <f t="shared" si="35"/>
        <v>1099</v>
      </c>
      <c r="E93" s="2">
        <f t="shared" si="36"/>
        <v>0.63603275705186535</v>
      </c>
      <c r="F93" s="2">
        <f t="shared" si="37"/>
        <v>0.36396724294813465</v>
      </c>
      <c r="G93" s="1">
        <f t="shared" si="38"/>
        <v>6.5141366842510817E-2</v>
      </c>
      <c r="I93" s="48"/>
    </row>
    <row r="94" spans="1:14" ht="27.75" x14ac:dyDescent="0.2">
      <c r="A94" s="57" t="s">
        <v>20</v>
      </c>
      <c r="B94" s="6">
        <v>1039</v>
      </c>
      <c r="C94" s="6">
        <v>1234</v>
      </c>
      <c r="D94" s="6">
        <f t="shared" si="35"/>
        <v>2273</v>
      </c>
      <c r="E94" s="2">
        <f t="shared" si="36"/>
        <v>0.45710514738231411</v>
      </c>
      <c r="F94" s="2">
        <f t="shared" si="37"/>
        <v>0.54289485261768589</v>
      </c>
      <c r="G94" s="1">
        <f t="shared" si="38"/>
        <v>0.13472823187718572</v>
      </c>
      <c r="I94" s="48"/>
    </row>
    <row r="95" spans="1:14" ht="27.75" x14ac:dyDescent="0.2">
      <c r="A95" s="57" t="s">
        <v>103</v>
      </c>
      <c r="B95" s="6">
        <v>24</v>
      </c>
      <c r="C95" s="6">
        <v>46</v>
      </c>
      <c r="D95" s="6">
        <f t="shared" si="35"/>
        <v>70</v>
      </c>
      <c r="E95" s="2">
        <f t="shared" si="36"/>
        <v>0.34285714285714286</v>
      </c>
      <c r="F95" s="2">
        <f t="shared" si="37"/>
        <v>0.65714285714285714</v>
      </c>
      <c r="G95" s="1">
        <f t="shared" si="38"/>
        <v>4.149131646019797E-3</v>
      </c>
      <c r="I95" s="48"/>
    </row>
    <row r="96" spans="1:14" ht="27.75" x14ac:dyDescent="0.2">
      <c r="A96" s="57" t="s">
        <v>77</v>
      </c>
      <c r="B96" s="6">
        <v>273</v>
      </c>
      <c r="C96" s="6">
        <v>722</v>
      </c>
      <c r="D96" s="6">
        <f t="shared" si="35"/>
        <v>995</v>
      </c>
      <c r="E96" s="2">
        <f t="shared" si="36"/>
        <v>0.27437185929648239</v>
      </c>
      <c r="F96" s="2">
        <f t="shared" si="37"/>
        <v>0.72562814070351755</v>
      </c>
      <c r="G96" s="1">
        <f t="shared" si="38"/>
        <v>5.8976942682709976E-2</v>
      </c>
      <c r="I96" s="48"/>
    </row>
    <row r="97" spans="1:10" ht="27.75" x14ac:dyDescent="0.2">
      <c r="A97" s="57" t="s">
        <v>11</v>
      </c>
      <c r="B97" s="28">
        <v>1004</v>
      </c>
      <c r="C97" s="28">
        <v>333</v>
      </c>
      <c r="D97" s="6">
        <f t="shared" si="35"/>
        <v>1337</v>
      </c>
      <c r="E97" s="2">
        <f t="shared" si="36"/>
        <v>0.75093492894540015</v>
      </c>
      <c r="F97" s="2">
        <f t="shared" si="37"/>
        <v>0.24906507105459985</v>
      </c>
      <c r="G97" s="1">
        <f t="shared" si="38"/>
        <v>7.9248414438978135E-2</v>
      </c>
      <c r="I97" s="48"/>
    </row>
    <row r="98" spans="1:10" ht="27.75" x14ac:dyDescent="0.2">
      <c r="A98" s="57" t="s">
        <v>13</v>
      </c>
      <c r="B98" s="6">
        <v>226</v>
      </c>
      <c r="C98" s="6">
        <v>100</v>
      </c>
      <c r="D98" s="6">
        <f t="shared" si="35"/>
        <v>326</v>
      </c>
      <c r="E98" s="2">
        <f t="shared" si="36"/>
        <v>0.69325153374233128</v>
      </c>
      <c r="F98" s="2">
        <f t="shared" si="37"/>
        <v>0.30674846625766872</v>
      </c>
      <c r="G98" s="1">
        <f t="shared" si="38"/>
        <v>1.9323098808606484E-2</v>
      </c>
      <c r="I98" s="48"/>
    </row>
    <row r="99" spans="1:10" ht="27.75" x14ac:dyDescent="0.2">
      <c r="A99" s="57" t="s">
        <v>28</v>
      </c>
      <c r="B99" s="6">
        <v>118</v>
      </c>
      <c r="C99" s="6">
        <v>55</v>
      </c>
      <c r="D99" s="6">
        <f t="shared" si="35"/>
        <v>173</v>
      </c>
      <c r="E99" s="2">
        <f t="shared" si="36"/>
        <v>0.68208092485549132</v>
      </c>
      <c r="F99" s="2">
        <f t="shared" si="37"/>
        <v>0.31791907514450868</v>
      </c>
      <c r="G99" s="1">
        <f t="shared" si="38"/>
        <v>1.0254282496591785E-2</v>
      </c>
      <c r="I99" s="48"/>
    </row>
    <row r="100" spans="1:10" ht="27.75" x14ac:dyDescent="0.2">
      <c r="A100" s="57" t="s">
        <v>14</v>
      </c>
      <c r="B100" s="6">
        <v>87</v>
      </c>
      <c r="C100" s="6">
        <v>130</v>
      </c>
      <c r="D100" s="6">
        <f t="shared" si="35"/>
        <v>217</v>
      </c>
      <c r="E100" s="2">
        <f t="shared" si="36"/>
        <v>0.4009216589861751</v>
      </c>
      <c r="F100" s="2">
        <f t="shared" si="37"/>
        <v>0.59907834101382484</v>
      </c>
      <c r="G100" s="1">
        <f t="shared" si="38"/>
        <v>1.2862308102661372E-2</v>
      </c>
      <c r="I100" s="48"/>
    </row>
    <row r="101" spans="1:10" ht="27.75" x14ac:dyDescent="0.2">
      <c r="A101" s="57" t="s">
        <v>10</v>
      </c>
      <c r="B101" s="28">
        <v>10</v>
      </c>
      <c r="C101" s="28">
        <v>9</v>
      </c>
      <c r="D101" s="6">
        <f t="shared" si="35"/>
        <v>19</v>
      </c>
      <c r="E101" s="2">
        <f t="shared" si="36"/>
        <v>0.52631578947368418</v>
      </c>
      <c r="F101" s="2">
        <f t="shared" si="37"/>
        <v>0.47368421052631576</v>
      </c>
      <c r="G101" s="1">
        <f t="shared" si="38"/>
        <v>1.1261928753482308E-3</v>
      </c>
      <c r="I101" s="48"/>
    </row>
    <row r="102" spans="1:10" ht="27.75" x14ac:dyDescent="0.2">
      <c r="A102" s="57" t="s">
        <v>21</v>
      </c>
      <c r="B102" s="28">
        <v>43</v>
      </c>
      <c r="C102" s="28">
        <v>33</v>
      </c>
      <c r="D102" s="6">
        <f t="shared" si="35"/>
        <v>76</v>
      </c>
      <c r="E102" s="2">
        <f t="shared" si="36"/>
        <v>0.56578947368421051</v>
      </c>
      <c r="F102" s="2">
        <f t="shared" si="37"/>
        <v>0.43421052631578949</v>
      </c>
      <c r="G102" s="1">
        <f t="shared" si="38"/>
        <v>4.5047715013929231E-3</v>
      </c>
      <c r="I102" s="48"/>
    </row>
    <row r="103" spans="1:10" ht="27.75" x14ac:dyDescent="0.2">
      <c r="A103" s="57" t="s">
        <v>37</v>
      </c>
      <c r="B103" s="28">
        <v>52</v>
      </c>
      <c r="C103" s="28">
        <v>26</v>
      </c>
      <c r="D103" s="6">
        <f t="shared" ref="D103" si="43">B103+C103</f>
        <v>78</v>
      </c>
      <c r="E103" s="2">
        <f t="shared" ref="E103" si="44">B103/D103</f>
        <v>0.66666666666666663</v>
      </c>
      <c r="F103" s="2">
        <f t="shared" ref="F103" si="45">C103/D103</f>
        <v>0.33333333333333331</v>
      </c>
      <c r="G103" s="1">
        <f t="shared" ref="G103" si="46">D103/$D$112</f>
        <v>4.6233181198506315E-3</v>
      </c>
      <c r="I103" s="48"/>
    </row>
    <row r="104" spans="1:10" ht="27.75" x14ac:dyDescent="0.2">
      <c r="A104" s="18" t="s">
        <v>57</v>
      </c>
      <c r="B104" s="6">
        <v>300</v>
      </c>
      <c r="C104" s="6">
        <v>92</v>
      </c>
      <c r="D104" s="6">
        <f t="shared" si="35"/>
        <v>392</v>
      </c>
      <c r="E104" s="2">
        <f t="shared" si="36"/>
        <v>0.76530612244897955</v>
      </c>
      <c r="F104" s="2">
        <f t="shared" si="37"/>
        <v>0.23469387755102042</v>
      </c>
      <c r="G104" s="1">
        <f t="shared" si="38"/>
        <v>2.3235137217710866E-2</v>
      </c>
      <c r="I104" s="48"/>
    </row>
    <row r="105" spans="1:10" ht="27.75" x14ac:dyDescent="0.2">
      <c r="A105" s="18" t="s">
        <v>71</v>
      </c>
      <c r="B105" s="6">
        <v>132</v>
      </c>
      <c r="C105" s="6">
        <v>30</v>
      </c>
      <c r="D105" s="6">
        <f t="shared" si="35"/>
        <v>162</v>
      </c>
      <c r="E105" s="2">
        <f t="shared" si="36"/>
        <v>0.81481481481481477</v>
      </c>
      <c r="F105" s="2">
        <f t="shared" si="37"/>
        <v>0.18518518518518517</v>
      </c>
      <c r="G105" s="1">
        <f t="shared" si="38"/>
        <v>9.6022760950743875E-3</v>
      </c>
      <c r="I105" s="48"/>
    </row>
    <row r="106" spans="1:10" ht="27.75" x14ac:dyDescent="0.2">
      <c r="A106" s="18" t="s">
        <v>38</v>
      </c>
      <c r="B106" s="6">
        <v>75</v>
      </c>
      <c r="C106" s="6">
        <v>73</v>
      </c>
      <c r="D106" s="6">
        <f t="shared" si="35"/>
        <v>148</v>
      </c>
      <c r="E106" s="2">
        <f t="shared" si="36"/>
        <v>0.5067567567567568</v>
      </c>
      <c r="F106" s="2">
        <f t="shared" si="37"/>
        <v>0.49324324324324326</v>
      </c>
      <c r="G106" s="1">
        <f t="shared" si="38"/>
        <v>8.7724497658704277E-3</v>
      </c>
      <c r="I106" s="48"/>
    </row>
    <row r="107" spans="1:10" ht="27.75" x14ac:dyDescent="0.2">
      <c r="A107" s="18" t="s">
        <v>56</v>
      </c>
      <c r="B107" s="6">
        <v>131</v>
      </c>
      <c r="C107" s="6">
        <v>44</v>
      </c>
      <c r="D107" s="6">
        <f t="shared" si="35"/>
        <v>175</v>
      </c>
      <c r="E107" s="2">
        <f t="shared" si="36"/>
        <v>0.74857142857142855</v>
      </c>
      <c r="F107" s="2">
        <f t="shared" si="37"/>
        <v>0.25142857142857145</v>
      </c>
      <c r="G107" s="1">
        <f t="shared" si="38"/>
        <v>1.0372829115049493E-2</v>
      </c>
    </row>
    <row r="108" spans="1:10" ht="27.75" x14ac:dyDescent="0.2">
      <c r="A108" s="18" t="s">
        <v>72</v>
      </c>
      <c r="B108" s="6">
        <v>106</v>
      </c>
      <c r="C108" s="6">
        <v>153</v>
      </c>
      <c r="D108" s="6">
        <f t="shared" si="35"/>
        <v>259</v>
      </c>
      <c r="E108" s="2">
        <f t="shared" si="36"/>
        <v>0.40926640926640928</v>
      </c>
      <c r="F108" s="2">
        <f t="shared" si="37"/>
        <v>0.59073359073359077</v>
      </c>
      <c r="G108" s="1">
        <f t="shared" si="38"/>
        <v>1.5351787090273249E-2</v>
      </c>
    </row>
    <row r="109" spans="1:10" ht="27.75" x14ac:dyDescent="0.2">
      <c r="A109" s="18" t="s">
        <v>108</v>
      </c>
      <c r="B109" s="6">
        <v>7</v>
      </c>
      <c r="C109" s="6">
        <v>12</v>
      </c>
      <c r="D109" s="6">
        <f t="shared" si="35"/>
        <v>19</v>
      </c>
      <c r="E109" s="2">
        <f t="shared" si="36"/>
        <v>0.36842105263157893</v>
      </c>
      <c r="F109" s="2">
        <f t="shared" si="37"/>
        <v>0.63157894736842102</v>
      </c>
      <c r="G109" s="1">
        <f t="shared" si="38"/>
        <v>1.1261928753482308E-3</v>
      </c>
    </row>
    <row r="110" spans="1:10" ht="27.75" x14ac:dyDescent="0.2">
      <c r="A110" s="58" t="s">
        <v>39</v>
      </c>
      <c r="B110" s="53">
        <v>16</v>
      </c>
      <c r="C110" s="53">
        <v>39</v>
      </c>
      <c r="D110" s="6">
        <f t="shared" si="35"/>
        <v>55</v>
      </c>
      <c r="E110" s="2">
        <f t="shared" ref="E110:E111" si="47">B110/D110</f>
        <v>0.29090909090909089</v>
      </c>
      <c r="F110" s="2">
        <f t="shared" ref="F110:F111" si="48">C110/D110</f>
        <v>0.70909090909090911</v>
      </c>
      <c r="G110" s="1">
        <f t="shared" si="38"/>
        <v>3.2600320075869835E-3</v>
      </c>
      <c r="J110" s="43"/>
    </row>
    <row r="111" spans="1:10" ht="27.75" x14ac:dyDescent="0.2">
      <c r="A111" s="58" t="s">
        <v>40</v>
      </c>
      <c r="B111" s="18">
        <v>9</v>
      </c>
      <c r="C111" s="18">
        <v>6</v>
      </c>
      <c r="D111" s="6">
        <f t="shared" si="35"/>
        <v>15</v>
      </c>
      <c r="E111" s="2">
        <f t="shared" si="47"/>
        <v>0.6</v>
      </c>
      <c r="F111" s="2">
        <f t="shared" si="48"/>
        <v>0.4</v>
      </c>
      <c r="G111" s="1">
        <f t="shared" si="38"/>
        <v>8.8909963843281374E-4</v>
      </c>
      <c r="J111" s="43"/>
    </row>
    <row r="112" spans="1:10" ht="27.75" x14ac:dyDescent="0.2">
      <c r="A112" s="22" t="s">
        <v>111</v>
      </c>
      <c r="B112" s="27">
        <f>SUM(B81:B111)</f>
        <v>9694</v>
      </c>
      <c r="C112" s="27">
        <f>SUM(C81:C111)</f>
        <v>7177</v>
      </c>
      <c r="D112" s="27">
        <f>B112+C112</f>
        <v>16871</v>
      </c>
      <c r="E112" s="1">
        <f>B112/D112</f>
        <v>0.57459545966451309</v>
      </c>
      <c r="F112" s="1">
        <f>C112/D112</f>
        <v>0.42540454033548691</v>
      </c>
      <c r="G112" s="20">
        <f>SUM(G81:G111)</f>
        <v>1</v>
      </c>
      <c r="J112" s="43"/>
    </row>
    <row r="113" spans="1:10" x14ac:dyDescent="0.2">
      <c r="J113" s="43"/>
    </row>
    <row r="114" spans="1:10" ht="30" x14ac:dyDescent="0.2">
      <c r="A114" s="79" t="s">
        <v>78</v>
      </c>
      <c r="B114" s="79"/>
      <c r="C114" s="79"/>
      <c r="D114" s="79"/>
      <c r="E114" s="79"/>
      <c r="F114" s="79"/>
      <c r="G114" s="79"/>
      <c r="J114" s="43"/>
    </row>
    <row r="115" spans="1:10" ht="111" customHeight="1" x14ac:dyDescent="0.2">
      <c r="A115" s="22" t="s">
        <v>0</v>
      </c>
      <c r="B115" s="4" t="s">
        <v>1</v>
      </c>
      <c r="C115" s="4" t="s">
        <v>2</v>
      </c>
      <c r="D115" s="4" t="s">
        <v>3</v>
      </c>
      <c r="E115" s="4" t="s">
        <v>58</v>
      </c>
      <c r="F115" s="4" t="s">
        <v>59</v>
      </c>
      <c r="G115" s="4" t="s">
        <v>79</v>
      </c>
      <c r="J115" s="43"/>
    </row>
    <row r="116" spans="1:10" ht="27.75" x14ac:dyDescent="0.2">
      <c r="A116" s="6" t="s">
        <v>4</v>
      </c>
      <c r="B116" s="6">
        <v>392</v>
      </c>
      <c r="C116" s="6">
        <v>205</v>
      </c>
      <c r="D116" s="6">
        <f>B116+C116</f>
        <v>597</v>
      </c>
      <c r="E116" s="2">
        <f t="shared" ref="E116:E138" si="49">B116/D116</f>
        <v>0.65661641541038529</v>
      </c>
      <c r="F116" s="2">
        <f t="shared" ref="F116:F139" si="50">C116/D116</f>
        <v>0.34338358458961477</v>
      </c>
      <c r="G116" s="1">
        <f t="shared" ref="G116:G139" si="51">D116/$D$140</f>
        <v>0.26207199297629502</v>
      </c>
      <c r="J116" s="43"/>
    </row>
    <row r="117" spans="1:10" ht="27.75" x14ac:dyDescent="0.2">
      <c r="A117" s="6" t="s">
        <v>47</v>
      </c>
      <c r="B117" s="6">
        <v>42</v>
      </c>
      <c r="C117" s="6">
        <v>22</v>
      </c>
      <c r="D117" s="6">
        <f t="shared" ref="D117:D138" si="52">B117+C117</f>
        <v>64</v>
      </c>
      <c r="E117" s="2">
        <f t="shared" si="49"/>
        <v>0.65625</v>
      </c>
      <c r="F117" s="2">
        <f t="shared" si="50"/>
        <v>0.34375</v>
      </c>
      <c r="G117" s="1">
        <f t="shared" si="51"/>
        <v>2.8094820017559263E-2</v>
      </c>
      <c r="J117" s="43"/>
    </row>
    <row r="118" spans="1:10" ht="27.75" x14ac:dyDescent="0.2">
      <c r="A118" s="6" t="s">
        <v>5</v>
      </c>
      <c r="B118" s="6">
        <v>9</v>
      </c>
      <c r="C118" s="6">
        <v>7</v>
      </c>
      <c r="D118" s="6">
        <f t="shared" si="52"/>
        <v>16</v>
      </c>
      <c r="E118" s="2">
        <f t="shared" si="49"/>
        <v>0.5625</v>
      </c>
      <c r="F118" s="2">
        <f t="shared" si="50"/>
        <v>0.4375</v>
      </c>
      <c r="G118" s="1">
        <f t="shared" si="51"/>
        <v>7.0237050043898156E-3</v>
      </c>
      <c r="J118" s="43"/>
    </row>
    <row r="119" spans="1:10" ht="27.75" x14ac:dyDescent="0.2">
      <c r="A119" s="6" t="s">
        <v>74</v>
      </c>
      <c r="B119" s="6">
        <v>38</v>
      </c>
      <c r="C119" s="6">
        <v>31</v>
      </c>
      <c r="D119" s="6">
        <f t="shared" si="52"/>
        <v>69</v>
      </c>
      <c r="E119" s="2">
        <f t="shared" si="49"/>
        <v>0.55072463768115942</v>
      </c>
      <c r="F119" s="2">
        <f t="shared" si="50"/>
        <v>0.44927536231884058</v>
      </c>
      <c r="G119" s="1">
        <f t="shared" si="51"/>
        <v>3.0289727831431079E-2</v>
      </c>
      <c r="J119" s="43"/>
    </row>
    <row r="120" spans="1:10" ht="27.75" x14ac:dyDescent="0.2">
      <c r="A120" s="54" t="s">
        <v>6</v>
      </c>
      <c r="B120" s="6">
        <v>10</v>
      </c>
      <c r="C120" s="6">
        <v>25</v>
      </c>
      <c r="D120" s="6">
        <f t="shared" si="52"/>
        <v>35</v>
      </c>
      <c r="E120" s="2">
        <f t="shared" si="49"/>
        <v>0.2857142857142857</v>
      </c>
      <c r="F120" s="2">
        <f t="shared" si="50"/>
        <v>0.7142857142857143</v>
      </c>
      <c r="G120" s="1">
        <f t="shared" si="51"/>
        <v>1.5364354697102721E-2</v>
      </c>
      <c r="J120" s="43"/>
    </row>
    <row r="121" spans="1:10" ht="27.75" x14ac:dyDescent="0.2">
      <c r="A121" s="54" t="s">
        <v>105</v>
      </c>
      <c r="B121" s="6">
        <v>75</v>
      </c>
      <c r="C121" s="6">
        <v>29</v>
      </c>
      <c r="D121" s="6">
        <f t="shared" si="52"/>
        <v>104</v>
      </c>
      <c r="E121" s="2">
        <f t="shared" si="49"/>
        <v>0.72115384615384615</v>
      </c>
      <c r="F121" s="2">
        <f t="shared" si="50"/>
        <v>0.27884615384615385</v>
      </c>
      <c r="G121" s="1">
        <f t="shared" si="51"/>
        <v>4.5654082528533799E-2</v>
      </c>
      <c r="J121" s="43"/>
    </row>
    <row r="122" spans="1:10" ht="27.75" x14ac:dyDescent="0.2">
      <c r="A122" s="55" t="s">
        <v>19</v>
      </c>
      <c r="B122" s="6">
        <v>11</v>
      </c>
      <c r="C122" s="6">
        <v>0</v>
      </c>
      <c r="D122" s="6">
        <f t="shared" si="52"/>
        <v>11</v>
      </c>
      <c r="E122" s="2">
        <f t="shared" si="49"/>
        <v>1</v>
      </c>
      <c r="F122" s="2">
        <f t="shared" si="50"/>
        <v>0</v>
      </c>
      <c r="G122" s="1">
        <f t="shared" si="51"/>
        <v>4.8287971905179982E-3</v>
      </c>
      <c r="J122" s="43"/>
    </row>
    <row r="123" spans="1:10" ht="27.75" x14ac:dyDescent="0.2">
      <c r="A123" s="55" t="s">
        <v>41</v>
      </c>
      <c r="B123" s="6">
        <v>3</v>
      </c>
      <c r="C123" s="6">
        <v>2</v>
      </c>
      <c r="D123" s="6">
        <f t="shared" ref="D123" si="53">B123+C123</f>
        <v>5</v>
      </c>
      <c r="E123" s="2">
        <f t="shared" ref="E123" si="54">B123/D123</f>
        <v>0.6</v>
      </c>
      <c r="F123" s="2">
        <f t="shared" ref="F123" si="55">C123/D123</f>
        <v>0.4</v>
      </c>
      <c r="G123" s="1">
        <f t="shared" si="51"/>
        <v>2.1949078138718174E-3</v>
      </c>
      <c r="J123" s="43"/>
    </row>
    <row r="124" spans="1:10" ht="27.75" x14ac:dyDescent="0.2">
      <c r="A124" s="54" t="s">
        <v>52</v>
      </c>
      <c r="B124" s="6">
        <v>176</v>
      </c>
      <c r="C124" s="6">
        <v>107</v>
      </c>
      <c r="D124" s="6">
        <f t="shared" si="52"/>
        <v>283</v>
      </c>
      <c r="E124" s="2">
        <f t="shared" si="49"/>
        <v>0.62190812720848054</v>
      </c>
      <c r="F124" s="2">
        <f t="shared" si="50"/>
        <v>0.37809187279151946</v>
      </c>
      <c r="G124" s="1">
        <f t="shared" si="51"/>
        <v>0.12423178226514486</v>
      </c>
      <c r="J124" s="48"/>
    </row>
    <row r="125" spans="1:10" ht="27.75" x14ac:dyDescent="0.2">
      <c r="A125" s="64" t="s">
        <v>132</v>
      </c>
      <c r="B125" s="6">
        <v>4</v>
      </c>
      <c r="C125" s="6">
        <v>7</v>
      </c>
      <c r="D125" s="6">
        <f t="shared" ref="D125" si="56">B125+C125</f>
        <v>11</v>
      </c>
      <c r="E125" s="2">
        <f t="shared" ref="E125" si="57">B125/D125</f>
        <v>0.36363636363636365</v>
      </c>
      <c r="F125" s="2">
        <f t="shared" ref="F125" si="58">C125/D125</f>
        <v>0.63636363636363635</v>
      </c>
      <c r="G125" s="1">
        <f t="shared" si="51"/>
        <v>4.8287971905179982E-3</v>
      </c>
      <c r="J125" s="48"/>
    </row>
    <row r="126" spans="1:10" ht="27.75" x14ac:dyDescent="0.2">
      <c r="A126" s="6" t="s">
        <v>8</v>
      </c>
      <c r="B126" s="6">
        <v>37</v>
      </c>
      <c r="C126" s="6">
        <v>4</v>
      </c>
      <c r="D126" s="6">
        <f t="shared" si="52"/>
        <v>41</v>
      </c>
      <c r="E126" s="2">
        <f t="shared" si="49"/>
        <v>0.90243902439024393</v>
      </c>
      <c r="F126" s="2">
        <f t="shared" si="50"/>
        <v>9.7560975609756101E-2</v>
      </c>
      <c r="G126" s="1">
        <f t="shared" si="51"/>
        <v>1.7998244073748903E-2</v>
      </c>
      <c r="J126" s="43"/>
    </row>
    <row r="127" spans="1:10" ht="27.75" x14ac:dyDescent="0.2">
      <c r="A127" s="54" t="s">
        <v>107</v>
      </c>
      <c r="B127" s="6">
        <v>66</v>
      </c>
      <c r="C127" s="6">
        <v>66</v>
      </c>
      <c r="D127" s="6">
        <f t="shared" si="52"/>
        <v>132</v>
      </c>
      <c r="E127" s="2">
        <f t="shared" si="49"/>
        <v>0.5</v>
      </c>
      <c r="F127" s="2">
        <f t="shared" si="50"/>
        <v>0.5</v>
      </c>
      <c r="G127" s="1">
        <f t="shared" si="51"/>
        <v>5.7945566286215978E-2</v>
      </c>
      <c r="J127" s="43"/>
    </row>
    <row r="128" spans="1:10" ht="27.75" x14ac:dyDescent="0.2">
      <c r="A128" s="54" t="s">
        <v>7</v>
      </c>
      <c r="B128" s="6">
        <v>142</v>
      </c>
      <c r="C128" s="6">
        <v>66</v>
      </c>
      <c r="D128" s="6">
        <f t="shared" si="52"/>
        <v>208</v>
      </c>
      <c r="E128" s="2">
        <f t="shared" si="49"/>
        <v>0.68269230769230771</v>
      </c>
      <c r="F128" s="2">
        <f t="shared" si="50"/>
        <v>0.31730769230769229</v>
      </c>
      <c r="G128" s="1">
        <f t="shared" si="51"/>
        <v>9.1308165057067597E-2</v>
      </c>
      <c r="J128" s="43"/>
    </row>
    <row r="129" spans="1:10" ht="27.75" x14ac:dyDescent="0.2">
      <c r="A129" s="54" t="s">
        <v>106</v>
      </c>
      <c r="B129" s="6">
        <v>188</v>
      </c>
      <c r="C129" s="6">
        <v>125</v>
      </c>
      <c r="D129" s="6">
        <f t="shared" si="52"/>
        <v>313</v>
      </c>
      <c r="E129" s="2">
        <f t="shared" si="49"/>
        <v>0.60063897763578278</v>
      </c>
      <c r="F129" s="2">
        <f t="shared" si="50"/>
        <v>0.39936102236421728</v>
      </c>
      <c r="G129" s="1">
        <f t="shared" si="51"/>
        <v>0.13740122914837577</v>
      </c>
      <c r="J129" s="43"/>
    </row>
    <row r="130" spans="1:10" ht="27.75" x14ac:dyDescent="0.2">
      <c r="A130" s="54" t="s">
        <v>77</v>
      </c>
      <c r="B130" s="6">
        <v>46</v>
      </c>
      <c r="C130" s="6">
        <v>94</v>
      </c>
      <c r="D130" s="6">
        <f t="shared" si="52"/>
        <v>140</v>
      </c>
      <c r="E130" s="2">
        <f t="shared" si="49"/>
        <v>0.32857142857142857</v>
      </c>
      <c r="F130" s="2">
        <f t="shared" si="50"/>
        <v>0.67142857142857137</v>
      </c>
      <c r="G130" s="1">
        <f t="shared" si="51"/>
        <v>6.1457418788410885E-2</v>
      </c>
      <c r="J130" s="43"/>
    </row>
    <row r="131" spans="1:10" ht="27.75" x14ac:dyDescent="0.2">
      <c r="A131" s="54" t="s">
        <v>11</v>
      </c>
      <c r="B131" s="6">
        <v>93</v>
      </c>
      <c r="C131" s="6">
        <v>37</v>
      </c>
      <c r="D131" s="6">
        <f t="shared" si="52"/>
        <v>130</v>
      </c>
      <c r="E131" s="2">
        <f t="shared" si="49"/>
        <v>0.7153846153846154</v>
      </c>
      <c r="F131" s="2">
        <f t="shared" si="50"/>
        <v>0.2846153846153846</v>
      </c>
      <c r="G131" s="1">
        <f t="shared" si="51"/>
        <v>5.7067603160667252E-2</v>
      </c>
      <c r="J131" s="43"/>
    </row>
    <row r="132" spans="1:10" ht="27.75" x14ac:dyDescent="0.2">
      <c r="A132" s="54" t="s">
        <v>13</v>
      </c>
      <c r="B132" s="6">
        <v>46</v>
      </c>
      <c r="C132" s="6">
        <v>14</v>
      </c>
      <c r="D132" s="6">
        <f t="shared" si="52"/>
        <v>60</v>
      </c>
      <c r="E132" s="2">
        <f t="shared" si="49"/>
        <v>0.76666666666666672</v>
      </c>
      <c r="F132" s="2">
        <f t="shared" si="50"/>
        <v>0.23333333333333334</v>
      </c>
      <c r="G132" s="1">
        <f t="shared" si="51"/>
        <v>2.6338893766461809E-2</v>
      </c>
      <c r="J132" s="43"/>
    </row>
    <row r="133" spans="1:10" ht="27.75" x14ac:dyDescent="0.2">
      <c r="A133" s="54" t="s">
        <v>28</v>
      </c>
      <c r="B133" s="6">
        <v>24</v>
      </c>
      <c r="C133" s="6">
        <v>3</v>
      </c>
      <c r="D133" s="6">
        <f t="shared" si="52"/>
        <v>27</v>
      </c>
      <c r="E133" s="2">
        <f t="shared" si="49"/>
        <v>0.88888888888888884</v>
      </c>
      <c r="F133" s="2">
        <f t="shared" si="50"/>
        <v>0.1111111111111111</v>
      </c>
      <c r="G133" s="1">
        <f t="shared" si="51"/>
        <v>1.1852502194907815E-2</v>
      </c>
      <c r="J133" s="43"/>
    </row>
    <row r="134" spans="1:10" ht="27.75" x14ac:dyDescent="0.2">
      <c r="A134" s="54" t="s">
        <v>14</v>
      </c>
      <c r="B134" s="6">
        <v>2</v>
      </c>
      <c r="C134" s="6">
        <v>3</v>
      </c>
      <c r="D134" s="6">
        <f t="shared" ref="D134" si="59">B134+C134</f>
        <v>5</v>
      </c>
      <c r="E134" s="2">
        <f t="shared" ref="E134" si="60">B134/D134</f>
        <v>0.4</v>
      </c>
      <c r="F134" s="2">
        <f t="shared" ref="F134" si="61">C134/D134</f>
        <v>0.6</v>
      </c>
      <c r="G134" s="1">
        <f t="shared" si="51"/>
        <v>2.1949078138718174E-3</v>
      </c>
      <c r="J134" s="43"/>
    </row>
    <row r="135" spans="1:10" ht="27.75" x14ac:dyDescent="0.2">
      <c r="A135" s="56" t="s">
        <v>57</v>
      </c>
      <c r="B135" s="6">
        <v>5</v>
      </c>
      <c r="C135" s="6">
        <v>2</v>
      </c>
      <c r="D135" s="6">
        <f t="shared" si="52"/>
        <v>7</v>
      </c>
      <c r="E135" s="2">
        <f t="shared" si="49"/>
        <v>0.7142857142857143</v>
      </c>
      <c r="F135" s="2">
        <f t="shared" si="50"/>
        <v>0.2857142857142857</v>
      </c>
      <c r="G135" s="1">
        <f t="shared" si="51"/>
        <v>3.0728709394205445E-3</v>
      </c>
      <c r="J135" s="43"/>
    </row>
    <row r="136" spans="1:10" ht="27.75" x14ac:dyDescent="0.2">
      <c r="A136" s="56" t="s">
        <v>56</v>
      </c>
      <c r="B136" s="6">
        <v>3</v>
      </c>
      <c r="C136" s="6">
        <v>2</v>
      </c>
      <c r="D136" s="6">
        <f t="shared" si="52"/>
        <v>5</v>
      </c>
      <c r="E136" s="2">
        <f t="shared" si="49"/>
        <v>0.6</v>
      </c>
      <c r="F136" s="2">
        <f t="shared" si="50"/>
        <v>0.4</v>
      </c>
      <c r="G136" s="1">
        <f t="shared" si="51"/>
        <v>2.1949078138718174E-3</v>
      </c>
      <c r="J136" s="43"/>
    </row>
    <row r="137" spans="1:10" ht="27.75" x14ac:dyDescent="0.2">
      <c r="A137" s="56" t="s">
        <v>127</v>
      </c>
      <c r="B137" s="6">
        <v>3</v>
      </c>
      <c r="C137" s="6">
        <v>1</v>
      </c>
      <c r="D137" s="6">
        <f t="shared" si="52"/>
        <v>4</v>
      </c>
      <c r="E137" s="2">
        <f t="shared" si="49"/>
        <v>0.75</v>
      </c>
      <c r="F137" s="2">
        <f t="shared" si="50"/>
        <v>0.25</v>
      </c>
      <c r="G137" s="1">
        <f t="shared" si="51"/>
        <v>1.7559262510974539E-3</v>
      </c>
      <c r="J137" s="43"/>
    </row>
    <row r="138" spans="1:10" ht="27.75" x14ac:dyDescent="0.2">
      <c r="A138" s="56" t="s">
        <v>71</v>
      </c>
      <c r="B138" s="6">
        <v>7</v>
      </c>
      <c r="C138" s="6">
        <v>2</v>
      </c>
      <c r="D138" s="6">
        <f t="shared" si="52"/>
        <v>9</v>
      </c>
      <c r="E138" s="2">
        <f t="shared" si="49"/>
        <v>0.77777777777777779</v>
      </c>
      <c r="F138" s="2">
        <f t="shared" si="50"/>
        <v>0.22222222222222221</v>
      </c>
      <c r="G138" s="1">
        <f t="shared" si="51"/>
        <v>3.9508340649692716E-3</v>
      </c>
      <c r="J138" s="43"/>
    </row>
    <row r="139" spans="1:10" ht="27.75" x14ac:dyDescent="0.2">
      <c r="A139" s="56" t="s">
        <v>39</v>
      </c>
      <c r="B139" s="6">
        <v>0</v>
      </c>
      <c r="C139" s="6">
        <v>2</v>
      </c>
      <c r="D139" s="6">
        <f t="shared" ref="D139" si="62">B139+C139</f>
        <v>2</v>
      </c>
      <c r="E139" s="2">
        <f t="shared" ref="E139" si="63">B139/D139</f>
        <v>0</v>
      </c>
      <c r="F139" s="2">
        <f t="shared" si="50"/>
        <v>1</v>
      </c>
      <c r="G139" s="1">
        <f t="shared" si="51"/>
        <v>8.7796312554872696E-4</v>
      </c>
      <c r="J139" s="43"/>
    </row>
    <row r="140" spans="1:10" ht="27.75" x14ac:dyDescent="0.2">
      <c r="A140" s="1" t="s">
        <v>126</v>
      </c>
      <c r="B140" s="27">
        <f>SUM(B116:B139)</f>
        <v>1422</v>
      </c>
      <c r="C140" s="27">
        <f>SUM(C116:C139)</f>
        <v>856</v>
      </c>
      <c r="D140" s="34">
        <f t="shared" ref="D140" si="64">B140+C140</f>
        <v>2278</v>
      </c>
      <c r="E140" s="1">
        <f t="shared" ref="E140" si="65">B140/D140</f>
        <v>0.62423178226514486</v>
      </c>
      <c r="F140" s="1">
        <f t="shared" ref="F140" si="66">C140/D140</f>
        <v>0.37576821773485514</v>
      </c>
      <c r="G140" s="20">
        <f>SUM(G116:G139)</f>
        <v>1</v>
      </c>
      <c r="J140" s="43"/>
    </row>
    <row r="141" spans="1:10" ht="64.5" customHeight="1" x14ac:dyDescent="0.2">
      <c r="A141" s="79" t="s">
        <v>80</v>
      </c>
      <c r="B141" s="79"/>
      <c r="C141" s="79"/>
      <c r="D141" s="79"/>
      <c r="E141" s="79"/>
      <c r="F141" s="79"/>
    </row>
    <row r="142" spans="1:10" ht="166.5" x14ac:dyDescent="0.2">
      <c r="A142" s="22" t="s">
        <v>0</v>
      </c>
      <c r="B142" s="4" t="s">
        <v>81</v>
      </c>
      <c r="C142" s="4" t="s">
        <v>82</v>
      </c>
      <c r="D142" s="4" t="s">
        <v>83</v>
      </c>
      <c r="E142" s="4" t="s">
        <v>84</v>
      </c>
      <c r="F142" s="4" t="s">
        <v>85</v>
      </c>
    </row>
    <row r="143" spans="1:10" ht="27.75" x14ac:dyDescent="0.2">
      <c r="A143" s="10" t="s">
        <v>4</v>
      </c>
      <c r="B143" s="37">
        <v>15324</v>
      </c>
      <c r="C143" s="6">
        <v>843</v>
      </c>
      <c r="D143" s="6">
        <f>B143+C143</f>
        <v>16167</v>
      </c>
      <c r="E143" s="2">
        <f>B143/D143</f>
        <v>0.94785674522174801</v>
      </c>
      <c r="F143" s="2">
        <f>C143/D143</f>
        <v>5.2143254778251998E-2</v>
      </c>
      <c r="G143" s="46"/>
      <c r="H143" s="44"/>
    </row>
    <row r="144" spans="1:10" ht="27.75" x14ac:dyDescent="0.2">
      <c r="A144" s="10" t="s">
        <v>47</v>
      </c>
      <c r="B144" s="37">
        <v>7784</v>
      </c>
      <c r="C144" s="6">
        <v>623</v>
      </c>
      <c r="D144" s="6">
        <f t="shared" ref="D144:D170" si="67">B144+C144</f>
        <v>8407</v>
      </c>
      <c r="E144" s="2">
        <f t="shared" ref="E144:E168" si="68">B144/D144</f>
        <v>0.92589508742714399</v>
      </c>
      <c r="F144" s="2">
        <f t="shared" ref="F144:F168" si="69">C144/D144</f>
        <v>7.4104912572855952E-2</v>
      </c>
      <c r="G144" s="46"/>
    </row>
    <row r="145" spans="1:8" ht="27.75" x14ac:dyDescent="0.2">
      <c r="A145" s="10" t="s">
        <v>5</v>
      </c>
      <c r="B145" s="37">
        <v>9014</v>
      </c>
      <c r="C145" s="6">
        <v>403</v>
      </c>
      <c r="D145" s="6">
        <f t="shared" si="67"/>
        <v>9417</v>
      </c>
      <c r="E145" s="2">
        <f t="shared" si="68"/>
        <v>0.95720505468832962</v>
      </c>
      <c r="F145" s="2">
        <f t="shared" si="69"/>
        <v>4.2794945311670385E-2</v>
      </c>
      <c r="G145" s="46"/>
    </row>
    <row r="146" spans="1:8" ht="27.75" x14ac:dyDescent="0.2">
      <c r="A146" s="11" t="s">
        <v>48</v>
      </c>
      <c r="B146" s="37">
        <v>17077</v>
      </c>
      <c r="C146" s="6">
        <v>446</v>
      </c>
      <c r="D146" s="6">
        <f t="shared" si="67"/>
        <v>17523</v>
      </c>
      <c r="E146" s="2">
        <f t="shared" si="68"/>
        <v>0.97454773725960164</v>
      </c>
      <c r="F146" s="2">
        <f t="shared" si="69"/>
        <v>2.5452262740398333E-2</v>
      </c>
      <c r="G146" s="46"/>
      <c r="H146" s="44"/>
    </row>
    <row r="147" spans="1:8" ht="27.75" x14ac:dyDescent="0.2">
      <c r="A147" s="11" t="s">
        <v>49</v>
      </c>
      <c r="B147" s="37">
        <v>6424</v>
      </c>
      <c r="C147" s="6">
        <v>161</v>
      </c>
      <c r="D147" s="6">
        <f t="shared" si="67"/>
        <v>6585</v>
      </c>
      <c r="E147" s="2">
        <f t="shared" si="68"/>
        <v>0.9755504935459377</v>
      </c>
      <c r="F147" s="2">
        <f t="shared" si="69"/>
        <v>2.4449506454062263E-2</v>
      </c>
      <c r="G147" s="46"/>
      <c r="H147" s="44"/>
    </row>
    <row r="148" spans="1:8" ht="27.75" x14ac:dyDescent="0.2">
      <c r="A148" s="11" t="s">
        <v>50</v>
      </c>
      <c r="B148" s="37">
        <v>33008</v>
      </c>
      <c r="C148" s="6">
        <v>588</v>
      </c>
      <c r="D148" s="6">
        <f t="shared" si="67"/>
        <v>33596</v>
      </c>
      <c r="E148" s="2">
        <f t="shared" si="68"/>
        <v>0.98249791641862128</v>
      </c>
      <c r="F148" s="2">
        <f t="shared" si="69"/>
        <v>1.7502083581378735E-2</v>
      </c>
      <c r="G148" s="46"/>
      <c r="H148" s="44"/>
    </row>
    <row r="149" spans="1:8" ht="27.75" x14ac:dyDescent="0.2">
      <c r="A149" s="11" t="s">
        <v>19</v>
      </c>
      <c r="B149" s="37">
        <v>5587</v>
      </c>
      <c r="C149" s="6">
        <v>210</v>
      </c>
      <c r="D149" s="6">
        <f t="shared" si="67"/>
        <v>5797</v>
      </c>
      <c r="E149" s="2">
        <f t="shared" si="68"/>
        <v>0.96377436605140587</v>
      </c>
      <c r="F149" s="2">
        <f t="shared" si="69"/>
        <v>3.6225633948594099E-2</v>
      </c>
      <c r="G149" s="46"/>
      <c r="H149" s="44"/>
    </row>
    <row r="150" spans="1:8" ht="27.75" x14ac:dyDescent="0.2">
      <c r="A150" s="11" t="s">
        <v>134</v>
      </c>
      <c r="B150" s="37">
        <v>1283</v>
      </c>
      <c r="C150" s="6">
        <v>18</v>
      </c>
      <c r="D150" s="6">
        <f t="shared" ref="D150" si="70">B150+C150</f>
        <v>1301</v>
      </c>
      <c r="E150" s="2">
        <f t="shared" ref="E150" si="71">B150/D150</f>
        <v>0.98616448885472718</v>
      </c>
      <c r="F150" s="2">
        <f t="shared" ref="F150" si="72">C150/D150</f>
        <v>1.3835511145272867E-2</v>
      </c>
      <c r="G150" s="46"/>
      <c r="H150" s="44"/>
    </row>
    <row r="151" spans="1:8" ht="27.75" x14ac:dyDescent="0.2">
      <c r="A151" s="11" t="s">
        <v>51</v>
      </c>
      <c r="B151" s="37">
        <v>4405</v>
      </c>
      <c r="C151" s="6">
        <v>19</v>
      </c>
      <c r="D151" s="6">
        <f t="shared" si="67"/>
        <v>4424</v>
      </c>
      <c r="E151" s="2">
        <f t="shared" si="68"/>
        <v>0.99570524412296568</v>
      </c>
      <c r="F151" s="2">
        <f t="shared" si="69"/>
        <v>4.2947558770343583E-3</v>
      </c>
      <c r="G151" s="46"/>
      <c r="H151" s="44"/>
    </row>
    <row r="152" spans="1:8" ht="27.75" x14ac:dyDescent="0.2">
      <c r="A152" s="11" t="s">
        <v>89</v>
      </c>
      <c r="B152" s="37">
        <v>1012</v>
      </c>
      <c r="C152" s="6">
        <v>1</v>
      </c>
      <c r="D152" s="6">
        <f t="shared" si="67"/>
        <v>1013</v>
      </c>
      <c r="E152" s="2">
        <f t="shared" si="68"/>
        <v>0.99901283316880551</v>
      </c>
      <c r="F152" s="2">
        <f t="shared" si="69"/>
        <v>9.871668311944718E-4</v>
      </c>
      <c r="G152" s="46"/>
      <c r="H152" s="44"/>
    </row>
    <row r="153" spans="1:8" ht="27.75" x14ac:dyDescent="0.2">
      <c r="A153" s="11" t="s">
        <v>41</v>
      </c>
      <c r="B153" s="37">
        <v>3846</v>
      </c>
      <c r="C153" s="6">
        <v>22</v>
      </c>
      <c r="D153" s="6">
        <f t="shared" si="67"/>
        <v>3868</v>
      </c>
      <c r="E153" s="2">
        <f t="shared" si="68"/>
        <v>0.99431230610134436</v>
      </c>
      <c r="F153" s="2">
        <f t="shared" si="69"/>
        <v>5.6876938986556358E-3</v>
      </c>
      <c r="G153" s="46"/>
      <c r="H153" s="44"/>
    </row>
    <row r="154" spans="1:8" ht="27.75" x14ac:dyDescent="0.2">
      <c r="A154" s="11" t="s">
        <v>52</v>
      </c>
      <c r="B154" s="37">
        <v>18528</v>
      </c>
      <c r="C154" s="6">
        <v>234</v>
      </c>
      <c r="D154" s="6">
        <f t="shared" si="67"/>
        <v>18762</v>
      </c>
      <c r="E154" s="2">
        <f t="shared" si="68"/>
        <v>0.98752798209146142</v>
      </c>
      <c r="F154" s="2">
        <f t="shared" si="69"/>
        <v>1.2472017908538535E-2</v>
      </c>
      <c r="G154" s="46"/>
      <c r="H154" s="44"/>
    </row>
    <row r="155" spans="1:8" ht="27.75" x14ac:dyDescent="0.2">
      <c r="A155" s="11" t="s">
        <v>8</v>
      </c>
      <c r="B155" s="37">
        <v>2495</v>
      </c>
      <c r="C155" s="6">
        <v>47</v>
      </c>
      <c r="D155" s="6">
        <f t="shared" si="67"/>
        <v>2542</v>
      </c>
      <c r="E155" s="2">
        <f t="shared" si="68"/>
        <v>0.98151062155782853</v>
      </c>
      <c r="F155" s="2">
        <f t="shared" si="69"/>
        <v>1.8489378442171519E-2</v>
      </c>
      <c r="G155" s="46"/>
      <c r="H155" s="44"/>
    </row>
    <row r="156" spans="1:8" ht="27.75" x14ac:dyDescent="0.2">
      <c r="A156" s="11" t="s">
        <v>53</v>
      </c>
      <c r="B156" s="37">
        <v>49429</v>
      </c>
      <c r="C156" s="6">
        <v>1459</v>
      </c>
      <c r="D156" s="6">
        <f t="shared" si="67"/>
        <v>50888</v>
      </c>
      <c r="E156" s="2">
        <f t="shared" si="68"/>
        <v>0.97132919352303093</v>
      </c>
      <c r="F156" s="2">
        <f t="shared" si="69"/>
        <v>2.867080647696903E-2</v>
      </c>
      <c r="G156" s="46"/>
      <c r="H156" s="44"/>
    </row>
    <row r="157" spans="1:8" ht="27.75" x14ac:dyDescent="0.2">
      <c r="A157" s="11" t="s">
        <v>7</v>
      </c>
      <c r="B157" s="37">
        <v>25187</v>
      </c>
      <c r="C157" s="6">
        <v>1148</v>
      </c>
      <c r="D157" s="6">
        <f t="shared" si="67"/>
        <v>26335</v>
      </c>
      <c r="E157" s="2">
        <f t="shared" si="68"/>
        <v>0.95640782228972854</v>
      </c>
      <c r="F157" s="2">
        <f t="shared" si="69"/>
        <v>4.3592177710271504E-2</v>
      </c>
      <c r="G157" s="46"/>
      <c r="H157" s="44"/>
    </row>
    <row r="158" spans="1:8" ht="27.75" x14ac:dyDescent="0.2">
      <c r="A158" s="11" t="s">
        <v>54</v>
      </c>
      <c r="B158" s="37">
        <v>141378</v>
      </c>
      <c r="C158" s="6">
        <v>3371</v>
      </c>
      <c r="D158" s="6">
        <f t="shared" si="67"/>
        <v>144749</v>
      </c>
      <c r="E158" s="2">
        <f t="shared" si="68"/>
        <v>0.97671141078694845</v>
      </c>
      <c r="F158" s="2">
        <f t="shared" si="69"/>
        <v>2.3288589213051557E-2</v>
      </c>
      <c r="G158" s="46"/>
      <c r="H158" s="44"/>
    </row>
    <row r="159" spans="1:8" ht="27.75" x14ac:dyDescent="0.2">
      <c r="A159" s="37" t="s">
        <v>112</v>
      </c>
      <c r="B159" s="37">
        <v>1353</v>
      </c>
      <c r="C159" s="6">
        <v>105</v>
      </c>
      <c r="D159" s="6">
        <f t="shared" si="67"/>
        <v>1458</v>
      </c>
      <c r="E159" s="2">
        <f t="shared" si="68"/>
        <v>0.92798353909465026</v>
      </c>
      <c r="F159" s="2">
        <f t="shared" si="69"/>
        <v>7.2016460905349799E-2</v>
      </c>
      <c r="G159" s="46"/>
      <c r="H159" s="44"/>
    </row>
    <row r="160" spans="1:8" ht="27.75" x14ac:dyDescent="0.2">
      <c r="A160" s="11" t="s">
        <v>12</v>
      </c>
      <c r="B160" s="37">
        <v>55714</v>
      </c>
      <c r="C160" s="6">
        <v>930</v>
      </c>
      <c r="D160" s="6">
        <f t="shared" si="67"/>
        <v>56644</v>
      </c>
      <c r="E160" s="2">
        <f t="shared" si="68"/>
        <v>0.9835816679613022</v>
      </c>
      <c r="F160" s="2">
        <f t="shared" si="69"/>
        <v>1.641833203869783E-2</v>
      </c>
      <c r="G160" s="46"/>
      <c r="H160" s="44"/>
    </row>
    <row r="161" spans="1:8" ht="27.75" x14ac:dyDescent="0.2">
      <c r="A161" s="11" t="s">
        <v>11</v>
      </c>
      <c r="B161" s="37">
        <v>29431</v>
      </c>
      <c r="C161" s="6">
        <v>751</v>
      </c>
      <c r="D161" s="6">
        <f t="shared" si="67"/>
        <v>30182</v>
      </c>
      <c r="E161" s="2">
        <f t="shared" si="68"/>
        <v>0.97511761977337486</v>
      </c>
      <c r="F161" s="2">
        <f t="shared" si="69"/>
        <v>2.4882380226625141E-2</v>
      </c>
      <c r="G161" s="46"/>
      <c r="H161" s="44"/>
    </row>
    <row r="162" spans="1:8" ht="27.75" x14ac:dyDescent="0.2">
      <c r="A162" s="11" t="s">
        <v>13</v>
      </c>
      <c r="B162" s="37">
        <v>9948</v>
      </c>
      <c r="C162" s="6">
        <v>141</v>
      </c>
      <c r="D162" s="6">
        <f t="shared" si="67"/>
        <v>10089</v>
      </c>
      <c r="E162" s="2">
        <f t="shared" si="68"/>
        <v>0.98602438299137674</v>
      </c>
      <c r="F162" s="2">
        <f t="shared" si="69"/>
        <v>1.3975617008623252E-2</v>
      </c>
      <c r="G162" s="46"/>
      <c r="H162" s="44"/>
    </row>
    <row r="163" spans="1:8" ht="27.75" x14ac:dyDescent="0.2">
      <c r="A163" s="11" t="s">
        <v>28</v>
      </c>
      <c r="B163" s="37">
        <v>2224</v>
      </c>
      <c r="C163" s="6">
        <v>51</v>
      </c>
      <c r="D163" s="6">
        <f t="shared" si="67"/>
        <v>2275</v>
      </c>
      <c r="E163" s="2">
        <f t="shared" si="68"/>
        <v>0.9775824175824176</v>
      </c>
      <c r="F163" s="2">
        <f t="shared" si="69"/>
        <v>2.2417582417582418E-2</v>
      </c>
      <c r="G163" s="46"/>
      <c r="H163" s="44"/>
    </row>
    <row r="164" spans="1:8" ht="27.75" x14ac:dyDescent="0.2">
      <c r="A164" s="11" t="s">
        <v>14</v>
      </c>
      <c r="B164" s="37">
        <v>2592</v>
      </c>
      <c r="C164" s="6">
        <v>91</v>
      </c>
      <c r="D164" s="6">
        <f t="shared" si="67"/>
        <v>2683</v>
      </c>
      <c r="E164" s="2">
        <f t="shared" si="68"/>
        <v>0.96608274319791276</v>
      </c>
      <c r="F164" s="2">
        <f t="shared" si="69"/>
        <v>3.3917256802087216E-2</v>
      </c>
      <c r="G164" s="46"/>
      <c r="H164" s="44"/>
    </row>
    <row r="165" spans="1:8" ht="27.75" x14ac:dyDescent="0.2">
      <c r="A165" s="11" t="s">
        <v>10</v>
      </c>
      <c r="B165" s="37">
        <v>2795</v>
      </c>
      <c r="C165" s="6">
        <v>14</v>
      </c>
      <c r="D165" s="6">
        <f t="shared" si="67"/>
        <v>2809</v>
      </c>
      <c r="E165" s="2">
        <f t="shared" si="68"/>
        <v>0.99501601993592026</v>
      </c>
      <c r="F165" s="2">
        <f t="shared" si="69"/>
        <v>4.9839800640797439E-3</v>
      </c>
      <c r="G165" s="46"/>
      <c r="H165" s="44"/>
    </row>
    <row r="166" spans="1:8" ht="27.75" x14ac:dyDescent="0.2">
      <c r="A166" s="11" t="s">
        <v>29</v>
      </c>
      <c r="B166" s="37">
        <v>335</v>
      </c>
      <c r="C166" s="6">
        <v>6</v>
      </c>
      <c r="D166" s="6">
        <f t="shared" si="67"/>
        <v>341</v>
      </c>
      <c r="E166" s="2">
        <f t="shared" si="68"/>
        <v>0.98240469208211145</v>
      </c>
      <c r="F166" s="2">
        <f t="shared" si="69"/>
        <v>1.7595307917888565E-2</v>
      </c>
      <c r="G166" s="46"/>
      <c r="H166" s="44"/>
    </row>
    <row r="167" spans="1:8" ht="27.75" x14ac:dyDescent="0.2">
      <c r="A167" s="11" t="s">
        <v>21</v>
      </c>
      <c r="B167" s="37">
        <v>1502</v>
      </c>
      <c r="C167" s="6">
        <v>19</v>
      </c>
      <c r="D167" s="6">
        <f t="shared" si="67"/>
        <v>1521</v>
      </c>
      <c r="E167" s="2">
        <f t="shared" si="68"/>
        <v>0.98750821827744906</v>
      </c>
      <c r="F167" s="2">
        <f t="shared" si="69"/>
        <v>1.2491781722550954E-2</v>
      </c>
      <c r="G167" s="46"/>
      <c r="H167" s="44"/>
    </row>
    <row r="168" spans="1:8" ht="27.75" x14ac:dyDescent="0.2">
      <c r="A168" s="11" t="s">
        <v>55</v>
      </c>
      <c r="B168" s="37">
        <v>1423</v>
      </c>
      <c r="C168" s="6">
        <v>57</v>
      </c>
      <c r="D168" s="6">
        <f t="shared" si="67"/>
        <v>1480</v>
      </c>
      <c r="E168" s="2">
        <f t="shared" si="68"/>
        <v>0.96148648648648649</v>
      </c>
      <c r="F168" s="2">
        <f t="shared" si="69"/>
        <v>3.8513513513513516E-2</v>
      </c>
      <c r="G168" s="46"/>
      <c r="H168" s="44"/>
    </row>
    <row r="169" spans="1:8" ht="27.75" x14ac:dyDescent="0.2">
      <c r="A169" s="11" t="s">
        <v>135</v>
      </c>
      <c r="B169" s="37">
        <v>0</v>
      </c>
      <c r="C169" s="6">
        <v>0</v>
      </c>
      <c r="D169" s="6">
        <f>B169+C169</f>
        <v>0</v>
      </c>
      <c r="E169" s="2" t="e">
        <f t="shared" ref="E169" si="73">B169/D169</f>
        <v>#DIV/0!</v>
      </c>
      <c r="F169" s="2" t="e">
        <f t="shared" ref="F169" si="74">C169/D169</f>
        <v>#DIV/0!</v>
      </c>
      <c r="G169" s="46"/>
      <c r="H169" s="44"/>
    </row>
    <row r="170" spans="1:8" ht="27.75" x14ac:dyDescent="0.2">
      <c r="A170" s="11" t="s">
        <v>37</v>
      </c>
      <c r="B170" s="37">
        <v>1996</v>
      </c>
      <c r="C170" s="6">
        <v>86</v>
      </c>
      <c r="D170" s="6">
        <f t="shared" si="67"/>
        <v>2082</v>
      </c>
      <c r="E170" s="2">
        <f t="shared" ref="E170" si="75">B170/D170</f>
        <v>0.95869356388088378</v>
      </c>
      <c r="F170" s="2">
        <f t="shared" ref="F170" si="76">C170/D170</f>
        <v>4.1306436119116233E-2</v>
      </c>
      <c r="G170" s="46"/>
      <c r="H170" s="44"/>
    </row>
    <row r="171" spans="1:8" ht="27.75" x14ac:dyDescent="0.2">
      <c r="A171" s="22" t="s">
        <v>9</v>
      </c>
      <c r="B171" s="42">
        <f>SUM(B143:B170)</f>
        <v>451094</v>
      </c>
      <c r="C171" s="42">
        <f>SUM(C143:C170)</f>
        <v>11844</v>
      </c>
      <c r="D171" s="42">
        <f>B171+C171</f>
        <v>462938</v>
      </c>
      <c r="E171" s="1">
        <f>B171/D171</f>
        <v>0.97441558048809995</v>
      </c>
      <c r="F171" s="1">
        <f>C171/D171</f>
        <v>2.5584419511900082E-2</v>
      </c>
      <c r="G171" s="46"/>
      <c r="H171" s="44"/>
    </row>
    <row r="172" spans="1:8" ht="69" customHeight="1" x14ac:dyDescent="0.2">
      <c r="A172" s="79" t="s">
        <v>86</v>
      </c>
      <c r="B172" s="79"/>
      <c r="C172" s="79"/>
      <c r="D172" s="79"/>
      <c r="E172" s="79"/>
      <c r="F172" s="79"/>
      <c r="G172" s="46"/>
    </row>
    <row r="173" spans="1:8" ht="166.5" x14ac:dyDescent="0.2">
      <c r="A173" s="22" t="s">
        <v>0</v>
      </c>
      <c r="B173" s="4" t="s">
        <v>81</v>
      </c>
      <c r="C173" s="4" t="s">
        <v>87</v>
      </c>
      <c r="D173" s="4" t="s">
        <v>88</v>
      </c>
      <c r="E173" s="4" t="s">
        <v>84</v>
      </c>
      <c r="F173" s="4" t="s">
        <v>85</v>
      </c>
      <c r="G173" s="46"/>
    </row>
    <row r="174" spans="1:8" ht="27.75" x14ac:dyDescent="0.2">
      <c r="A174" s="7" t="s">
        <v>4</v>
      </c>
      <c r="B174" s="37">
        <v>2640</v>
      </c>
      <c r="C174" s="6">
        <v>188</v>
      </c>
      <c r="D174" s="7">
        <f>B174+C174</f>
        <v>2828</v>
      </c>
      <c r="E174" s="2">
        <f>B174/D174</f>
        <v>0.93352192362093356</v>
      </c>
      <c r="F174" s="2">
        <f>C174/D174</f>
        <v>6.6478076379066484E-2</v>
      </c>
      <c r="G174" s="47"/>
    </row>
    <row r="175" spans="1:8" ht="27.75" x14ac:dyDescent="0.2">
      <c r="A175" s="7" t="s">
        <v>47</v>
      </c>
      <c r="B175" s="37">
        <v>939</v>
      </c>
      <c r="C175" s="6">
        <v>86</v>
      </c>
      <c r="D175" s="7">
        <f t="shared" ref="D175:D205" si="77">B175+C175</f>
        <v>1025</v>
      </c>
      <c r="E175" s="2">
        <f t="shared" ref="E175:E203" si="78">B175/D175</f>
        <v>0.91609756097560979</v>
      </c>
      <c r="F175" s="2">
        <f t="shared" ref="F175:F203" si="79">C175/D175</f>
        <v>8.3902439024390249E-2</v>
      </c>
      <c r="G175" s="46"/>
    </row>
    <row r="176" spans="1:8" ht="27.75" x14ac:dyDescent="0.2">
      <c r="A176" s="7" t="s">
        <v>5</v>
      </c>
      <c r="B176" s="37">
        <v>439</v>
      </c>
      <c r="C176" s="6">
        <v>35</v>
      </c>
      <c r="D176" s="7">
        <f t="shared" si="77"/>
        <v>474</v>
      </c>
      <c r="E176" s="2">
        <f t="shared" si="78"/>
        <v>0.92616033755274263</v>
      </c>
      <c r="F176" s="2">
        <f t="shared" si="79"/>
        <v>7.3839662447257384E-2</v>
      </c>
      <c r="G176" s="46"/>
    </row>
    <row r="177" spans="1:7" ht="27.75" x14ac:dyDescent="0.2">
      <c r="A177" s="7" t="s">
        <v>74</v>
      </c>
      <c r="B177" s="37">
        <v>1277</v>
      </c>
      <c r="C177" s="6">
        <v>43</v>
      </c>
      <c r="D177" s="7">
        <f t="shared" si="77"/>
        <v>1320</v>
      </c>
      <c r="E177" s="2">
        <f t="shared" si="78"/>
        <v>0.96742424242424241</v>
      </c>
      <c r="F177" s="2">
        <f t="shared" si="79"/>
        <v>3.2575757575757577E-2</v>
      </c>
      <c r="G177" s="46"/>
    </row>
    <row r="178" spans="1:7" ht="27.75" x14ac:dyDescent="0.2">
      <c r="A178" s="57" t="s">
        <v>6</v>
      </c>
      <c r="B178" s="37">
        <v>573</v>
      </c>
      <c r="C178" s="6">
        <v>13</v>
      </c>
      <c r="D178" s="7">
        <f t="shared" si="77"/>
        <v>586</v>
      </c>
      <c r="E178" s="2">
        <f t="shared" si="78"/>
        <v>0.97781569965870307</v>
      </c>
      <c r="F178" s="2">
        <f t="shared" si="79"/>
        <v>2.2184300341296929E-2</v>
      </c>
      <c r="G178" s="46"/>
    </row>
    <row r="179" spans="1:7" ht="27.75" x14ac:dyDescent="0.2">
      <c r="A179" s="57" t="s">
        <v>75</v>
      </c>
      <c r="B179" s="37">
        <v>1053</v>
      </c>
      <c r="C179" s="6">
        <v>7</v>
      </c>
      <c r="D179" s="7">
        <f t="shared" si="77"/>
        <v>1060</v>
      </c>
      <c r="E179" s="2">
        <f t="shared" si="78"/>
        <v>0.99339622641509429</v>
      </c>
      <c r="F179" s="2">
        <f t="shared" si="79"/>
        <v>6.6037735849056606E-3</v>
      </c>
      <c r="G179" s="46"/>
    </row>
    <row r="180" spans="1:7" ht="27.75" x14ac:dyDescent="0.2">
      <c r="A180" s="38" t="s">
        <v>114</v>
      </c>
      <c r="B180" s="37">
        <v>266</v>
      </c>
      <c r="C180" s="6">
        <v>3</v>
      </c>
      <c r="D180" s="7">
        <f t="shared" si="77"/>
        <v>269</v>
      </c>
      <c r="E180" s="2">
        <f t="shared" si="78"/>
        <v>0.98884758364312264</v>
      </c>
      <c r="F180" s="2">
        <f t="shared" si="79"/>
        <v>1.1152416356877323E-2</v>
      </c>
      <c r="G180" s="46"/>
    </row>
    <row r="181" spans="1:7" ht="27.75" x14ac:dyDescent="0.2">
      <c r="A181" s="38" t="s">
        <v>76</v>
      </c>
      <c r="B181" s="37">
        <v>98</v>
      </c>
      <c r="C181" s="6">
        <v>0</v>
      </c>
      <c r="D181" s="7">
        <f t="shared" si="77"/>
        <v>98</v>
      </c>
      <c r="E181" s="2">
        <f t="shared" ref="E181" si="80">B181/D181</f>
        <v>1</v>
      </c>
      <c r="F181" s="2">
        <f t="shared" ref="F181" si="81">C181/D181</f>
        <v>0</v>
      </c>
      <c r="G181" s="46"/>
    </row>
    <row r="182" spans="1:7" ht="27.75" x14ac:dyDescent="0.2">
      <c r="A182" s="57" t="s">
        <v>41</v>
      </c>
      <c r="B182" s="37">
        <v>128</v>
      </c>
      <c r="C182" s="6">
        <v>1</v>
      </c>
      <c r="D182" s="7">
        <f t="shared" si="77"/>
        <v>129</v>
      </c>
      <c r="E182" s="2">
        <f t="shared" si="78"/>
        <v>0.99224806201550386</v>
      </c>
      <c r="F182" s="2">
        <f t="shared" si="79"/>
        <v>7.7519379844961239E-3</v>
      </c>
      <c r="G182" s="46"/>
    </row>
    <row r="183" spans="1:7" ht="27.75" x14ac:dyDescent="0.2">
      <c r="A183" s="57" t="s">
        <v>52</v>
      </c>
      <c r="B183" s="37">
        <v>1286</v>
      </c>
      <c r="C183" s="6">
        <v>29</v>
      </c>
      <c r="D183" s="7">
        <f t="shared" si="77"/>
        <v>1315</v>
      </c>
      <c r="E183" s="2">
        <f t="shared" si="78"/>
        <v>0.97794676806083647</v>
      </c>
      <c r="F183" s="2">
        <f t="shared" si="79"/>
        <v>2.2053231939163497E-2</v>
      </c>
      <c r="G183" s="46"/>
    </row>
    <row r="184" spans="1:7" ht="27.75" x14ac:dyDescent="0.2">
      <c r="A184" s="7" t="s">
        <v>8</v>
      </c>
      <c r="B184" s="37">
        <v>163</v>
      </c>
      <c r="C184" s="6">
        <v>5</v>
      </c>
      <c r="D184" s="7">
        <f t="shared" si="77"/>
        <v>168</v>
      </c>
      <c r="E184" s="2">
        <f t="shared" si="78"/>
        <v>0.97023809523809523</v>
      </c>
      <c r="F184" s="2">
        <f t="shared" si="79"/>
        <v>2.976190476190476E-2</v>
      </c>
      <c r="G184" s="46"/>
    </row>
    <row r="185" spans="1:7" ht="27.75" x14ac:dyDescent="0.2">
      <c r="A185" s="57" t="s">
        <v>16</v>
      </c>
      <c r="B185" s="37">
        <v>1121</v>
      </c>
      <c r="C185" s="6">
        <v>32</v>
      </c>
      <c r="D185" s="7">
        <f t="shared" si="77"/>
        <v>1153</v>
      </c>
      <c r="E185" s="2">
        <f t="shared" si="78"/>
        <v>0.97224631396357331</v>
      </c>
      <c r="F185" s="2">
        <f t="shared" si="79"/>
        <v>2.7753686036426712E-2</v>
      </c>
      <c r="G185" s="46"/>
    </row>
    <row r="186" spans="1:7" ht="27.75" x14ac:dyDescent="0.2">
      <c r="A186" s="57" t="s">
        <v>7</v>
      </c>
      <c r="B186" s="37">
        <v>1236</v>
      </c>
      <c r="C186" s="6">
        <v>71</v>
      </c>
      <c r="D186" s="7">
        <f t="shared" si="77"/>
        <v>1307</v>
      </c>
      <c r="E186" s="2">
        <f t="shared" si="78"/>
        <v>0.94567712318286157</v>
      </c>
      <c r="F186" s="2">
        <f t="shared" si="79"/>
        <v>5.4322876817138488E-2</v>
      </c>
      <c r="G186" s="46"/>
    </row>
    <row r="187" spans="1:7" ht="27.75" x14ac:dyDescent="0.2">
      <c r="A187" s="29" t="s">
        <v>20</v>
      </c>
      <c r="B187" s="37">
        <v>2703</v>
      </c>
      <c r="C187" s="6">
        <v>59</v>
      </c>
      <c r="D187" s="7">
        <f t="shared" si="77"/>
        <v>2762</v>
      </c>
      <c r="E187" s="2">
        <f t="shared" si="78"/>
        <v>0.97863866763215057</v>
      </c>
      <c r="F187" s="2">
        <f t="shared" si="79"/>
        <v>2.1361332367849383E-2</v>
      </c>
      <c r="G187" s="46"/>
    </row>
    <row r="188" spans="1:7" ht="27.75" x14ac:dyDescent="0.2">
      <c r="A188" s="38" t="s">
        <v>112</v>
      </c>
      <c r="B188" s="37">
        <v>68</v>
      </c>
      <c r="C188" s="6">
        <v>2</v>
      </c>
      <c r="D188" s="7">
        <f t="shared" si="77"/>
        <v>70</v>
      </c>
      <c r="E188" s="2">
        <f t="shared" si="78"/>
        <v>0.97142857142857142</v>
      </c>
      <c r="F188" s="2">
        <f t="shared" si="79"/>
        <v>2.8571428571428571E-2</v>
      </c>
      <c r="G188" s="46"/>
    </row>
    <row r="189" spans="1:7" ht="27.75" x14ac:dyDescent="0.2">
      <c r="A189" s="38" t="s">
        <v>12</v>
      </c>
      <c r="B189" s="37">
        <v>1967</v>
      </c>
      <c r="C189" s="6">
        <v>47</v>
      </c>
      <c r="D189" s="7">
        <f t="shared" si="77"/>
        <v>2014</v>
      </c>
      <c r="E189" s="2">
        <f t="shared" si="78"/>
        <v>0.97666335650446867</v>
      </c>
      <c r="F189" s="2">
        <f t="shared" si="79"/>
        <v>2.333664349553128E-2</v>
      </c>
      <c r="G189" s="46"/>
    </row>
    <row r="190" spans="1:7" ht="27.75" x14ac:dyDescent="0.2">
      <c r="A190" s="37" t="s">
        <v>11</v>
      </c>
      <c r="B190" s="37">
        <v>1417</v>
      </c>
      <c r="C190" s="6">
        <v>50</v>
      </c>
      <c r="D190" s="7">
        <f t="shared" si="77"/>
        <v>1467</v>
      </c>
      <c r="E190" s="2">
        <f t="shared" si="78"/>
        <v>0.96591683708248122</v>
      </c>
      <c r="F190" s="2">
        <f t="shared" si="79"/>
        <v>3.4083162917518749E-2</v>
      </c>
      <c r="G190" s="46"/>
    </row>
    <row r="191" spans="1:7" ht="27.75" x14ac:dyDescent="0.2">
      <c r="A191" s="37" t="s">
        <v>13</v>
      </c>
      <c r="B191" s="37">
        <v>373</v>
      </c>
      <c r="C191" s="6">
        <v>13</v>
      </c>
      <c r="D191" s="7">
        <f t="shared" si="77"/>
        <v>386</v>
      </c>
      <c r="E191" s="2">
        <f t="shared" si="78"/>
        <v>0.96632124352331605</v>
      </c>
      <c r="F191" s="2">
        <f t="shared" si="79"/>
        <v>3.367875647668394E-2</v>
      </c>
      <c r="G191" s="46"/>
    </row>
    <row r="192" spans="1:7" ht="27.75" x14ac:dyDescent="0.2">
      <c r="A192" s="40" t="s">
        <v>28</v>
      </c>
      <c r="B192" s="37">
        <v>184</v>
      </c>
      <c r="C192" s="6">
        <v>16</v>
      </c>
      <c r="D192" s="7">
        <f t="shared" si="77"/>
        <v>200</v>
      </c>
      <c r="E192" s="2">
        <f t="shared" si="78"/>
        <v>0.92</v>
      </c>
      <c r="F192" s="2">
        <f t="shared" si="79"/>
        <v>0.08</v>
      </c>
      <c r="G192" s="46"/>
    </row>
    <row r="193" spans="1:9" ht="27.75" x14ac:dyDescent="0.2">
      <c r="A193" s="37" t="s">
        <v>116</v>
      </c>
      <c r="B193" s="37">
        <v>216</v>
      </c>
      <c r="C193" s="6">
        <v>6</v>
      </c>
      <c r="D193" s="7">
        <f t="shared" si="77"/>
        <v>222</v>
      </c>
      <c r="E193" s="2">
        <f t="shared" si="78"/>
        <v>0.97297297297297303</v>
      </c>
      <c r="F193" s="2">
        <f t="shared" si="79"/>
        <v>2.7027027027027029E-2</v>
      </c>
      <c r="G193" s="46"/>
    </row>
    <row r="194" spans="1:9" ht="27.75" x14ac:dyDescent="0.2">
      <c r="A194" s="37" t="s">
        <v>10</v>
      </c>
      <c r="B194" s="37">
        <v>19</v>
      </c>
      <c r="C194" s="6">
        <v>0</v>
      </c>
      <c r="D194" s="7">
        <f t="shared" si="77"/>
        <v>19</v>
      </c>
      <c r="E194" s="2">
        <f t="shared" si="78"/>
        <v>1</v>
      </c>
      <c r="F194" s="2">
        <f t="shared" si="79"/>
        <v>0</v>
      </c>
      <c r="G194" s="46"/>
    </row>
    <row r="195" spans="1:9" ht="27.75" x14ac:dyDescent="0.2">
      <c r="A195" s="37" t="s">
        <v>115</v>
      </c>
      <c r="B195" s="37">
        <v>74</v>
      </c>
      <c r="C195" s="6">
        <v>2</v>
      </c>
      <c r="D195" s="7">
        <f t="shared" si="77"/>
        <v>76</v>
      </c>
      <c r="E195" s="2">
        <f t="shared" si="78"/>
        <v>0.97368421052631582</v>
      </c>
      <c r="F195" s="2">
        <f t="shared" si="79"/>
        <v>2.6315789473684209E-2</v>
      </c>
      <c r="G195" s="46"/>
    </row>
    <row r="196" spans="1:9" ht="27.75" x14ac:dyDescent="0.2">
      <c r="A196" s="76" t="s">
        <v>37</v>
      </c>
      <c r="B196" s="37">
        <v>75</v>
      </c>
      <c r="C196" s="6">
        <v>3</v>
      </c>
      <c r="D196" s="7">
        <f t="shared" si="77"/>
        <v>78</v>
      </c>
      <c r="E196" s="2">
        <f t="shared" ref="E196" si="82">B196/D196</f>
        <v>0.96153846153846156</v>
      </c>
      <c r="F196" s="2">
        <f t="shared" ref="F196" si="83">C196/D196</f>
        <v>3.8461538461538464E-2</v>
      </c>
      <c r="G196" s="46"/>
    </row>
    <row r="197" spans="1:9" ht="27.75" x14ac:dyDescent="0.2">
      <c r="A197" s="39" t="s">
        <v>113</v>
      </c>
      <c r="B197" s="37">
        <v>3081</v>
      </c>
      <c r="C197" s="6">
        <v>124</v>
      </c>
      <c r="D197" s="7">
        <f t="shared" si="77"/>
        <v>3205</v>
      </c>
      <c r="E197" s="2">
        <f t="shared" si="78"/>
        <v>0.96131045241809676</v>
      </c>
      <c r="F197" s="2">
        <f t="shared" si="79"/>
        <v>3.8689547581903273E-2</v>
      </c>
      <c r="G197" s="46"/>
    </row>
    <row r="198" spans="1:9" ht="27.75" x14ac:dyDescent="0.2">
      <c r="A198" s="41" t="s">
        <v>57</v>
      </c>
      <c r="B198" s="37">
        <v>453</v>
      </c>
      <c r="C198" s="6">
        <v>16</v>
      </c>
      <c r="D198" s="7">
        <f t="shared" si="77"/>
        <v>469</v>
      </c>
      <c r="E198" s="2">
        <f t="shared" si="78"/>
        <v>0.9658848614072495</v>
      </c>
      <c r="F198" s="2">
        <f t="shared" si="79"/>
        <v>3.4115138592750532E-2</v>
      </c>
      <c r="G198" s="46"/>
    </row>
    <row r="199" spans="1:9" ht="27.75" x14ac:dyDescent="0.2">
      <c r="A199" s="41" t="s">
        <v>71</v>
      </c>
      <c r="B199" s="37">
        <v>160</v>
      </c>
      <c r="C199" s="6">
        <v>11</v>
      </c>
      <c r="D199" s="7">
        <f t="shared" si="77"/>
        <v>171</v>
      </c>
      <c r="E199" s="2">
        <f t="shared" si="78"/>
        <v>0.93567251461988299</v>
      </c>
      <c r="F199" s="2">
        <f t="shared" si="79"/>
        <v>6.4327485380116955E-2</v>
      </c>
      <c r="G199" s="46"/>
    </row>
    <row r="200" spans="1:9" ht="27.75" x14ac:dyDescent="0.2">
      <c r="A200" s="41" t="s">
        <v>38</v>
      </c>
      <c r="B200" s="37">
        <v>140</v>
      </c>
      <c r="C200" s="6">
        <v>8</v>
      </c>
      <c r="D200" s="7">
        <f t="shared" si="77"/>
        <v>148</v>
      </c>
      <c r="E200" s="2">
        <f t="shared" si="78"/>
        <v>0.94594594594594594</v>
      </c>
      <c r="F200" s="2">
        <f t="shared" si="79"/>
        <v>5.4054054054054057E-2</v>
      </c>
      <c r="G200" s="46"/>
    </row>
    <row r="201" spans="1:9" ht="27.75" x14ac:dyDescent="0.2">
      <c r="A201" s="41" t="s">
        <v>56</v>
      </c>
      <c r="B201" s="37">
        <v>170</v>
      </c>
      <c r="C201" s="6">
        <v>10</v>
      </c>
      <c r="D201" s="7">
        <f t="shared" si="77"/>
        <v>180</v>
      </c>
      <c r="E201" s="2">
        <f t="shared" si="78"/>
        <v>0.94444444444444442</v>
      </c>
      <c r="F201" s="2">
        <f t="shared" si="79"/>
        <v>5.5555555555555552E-2</v>
      </c>
      <c r="G201" s="46"/>
    </row>
    <row r="202" spans="1:9" ht="27.75" x14ac:dyDescent="0.2">
      <c r="A202" s="36" t="s">
        <v>117</v>
      </c>
      <c r="B202" s="37">
        <v>285</v>
      </c>
      <c r="C202" s="6">
        <v>11</v>
      </c>
      <c r="D202" s="7">
        <f t="shared" si="77"/>
        <v>296</v>
      </c>
      <c r="E202" s="2">
        <f t="shared" si="78"/>
        <v>0.96283783783783783</v>
      </c>
      <c r="F202" s="2">
        <f t="shared" si="79"/>
        <v>3.7162162162162164E-2</v>
      </c>
      <c r="G202" s="46"/>
    </row>
    <row r="203" spans="1:9" ht="27.75" x14ac:dyDescent="0.2">
      <c r="A203" s="41" t="s">
        <v>108</v>
      </c>
      <c r="B203" s="37">
        <v>19</v>
      </c>
      <c r="C203" s="6">
        <v>0</v>
      </c>
      <c r="D203" s="7">
        <f t="shared" si="77"/>
        <v>19</v>
      </c>
      <c r="E203" s="2">
        <f t="shared" si="78"/>
        <v>1</v>
      </c>
      <c r="F203" s="2">
        <f t="shared" si="79"/>
        <v>0</v>
      </c>
      <c r="G203" s="46"/>
    </row>
    <row r="204" spans="1:9" ht="27.75" x14ac:dyDescent="0.2">
      <c r="A204" s="35" t="s">
        <v>39</v>
      </c>
      <c r="B204" s="37">
        <v>57</v>
      </c>
      <c r="C204" s="6">
        <v>0</v>
      </c>
      <c r="D204" s="7">
        <f t="shared" si="77"/>
        <v>57</v>
      </c>
      <c r="E204" s="2">
        <f t="shared" ref="E204:E205" si="84">B204/D204</f>
        <v>1</v>
      </c>
      <c r="F204" s="2">
        <f t="shared" ref="F204:F205" si="85">C204/D204</f>
        <v>0</v>
      </c>
      <c r="G204" s="46"/>
    </row>
    <row r="205" spans="1:9" ht="27.75" x14ac:dyDescent="0.2">
      <c r="A205" s="35" t="s">
        <v>40</v>
      </c>
      <c r="B205" s="37">
        <v>15</v>
      </c>
      <c r="C205" s="6">
        <v>0</v>
      </c>
      <c r="D205" s="7">
        <f t="shared" si="77"/>
        <v>15</v>
      </c>
      <c r="E205" s="2">
        <f t="shared" si="84"/>
        <v>1</v>
      </c>
      <c r="F205" s="2">
        <f t="shared" si="85"/>
        <v>0</v>
      </c>
      <c r="G205" s="46"/>
    </row>
    <row r="206" spans="1:9" ht="27.75" x14ac:dyDescent="0.2">
      <c r="A206" s="49" t="s">
        <v>9</v>
      </c>
      <c r="B206" s="42">
        <f>SUM(B174:B205)</f>
        <v>22695</v>
      </c>
      <c r="C206" s="42">
        <f>SUM(C174:C205)</f>
        <v>891</v>
      </c>
      <c r="D206" s="42">
        <f>SUM(D174:D205)</f>
        <v>23586</v>
      </c>
      <c r="E206" s="1">
        <f>B206/D206</f>
        <v>0.96222335283642835</v>
      </c>
      <c r="F206" s="1">
        <f>C206/D206</f>
        <v>3.7776647163571611E-2</v>
      </c>
      <c r="G206" s="46"/>
    </row>
    <row r="207" spans="1:9" ht="30" customHeight="1" x14ac:dyDescent="0.2">
      <c r="A207" s="82" t="s">
        <v>97</v>
      </c>
      <c r="B207" s="82"/>
      <c r="C207" s="82"/>
      <c r="D207" s="82"/>
      <c r="E207" s="82"/>
      <c r="F207" s="82"/>
      <c r="I207" s="44"/>
    </row>
    <row r="208" spans="1:9" ht="27.75" customHeight="1" x14ac:dyDescent="0.2">
      <c r="A208" s="17" t="s">
        <v>18</v>
      </c>
      <c r="B208" s="42" t="s">
        <v>90</v>
      </c>
      <c r="C208" s="42" t="s">
        <v>91</v>
      </c>
      <c r="D208" s="83" t="s">
        <v>35</v>
      </c>
      <c r="E208" s="83"/>
      <c r="F208" s="83"/>
      <c r="I208" s="44"/>
    </row>
    <row r="209" spans="1:9" ht="27.75" x14ac:dyDescent="0.2">
      <c r="A209" s="50" t="s">
        <v>30</v>
      </c>
      <c r="B209" s="3">
        <v>27791</v>
      </c>
      <c r="C209" s="3">
        <f>D31</f>
        <v>462938</v>
      </c>
      <c r="D209" s="78">
        <f>B209/C209</f>
        <v>6.0031796914489628E-2</v>
      </c>
      <c r="E209" s="78"/>
      <c r="F209" s="78"/>
      <c r="G209" s="46"/>
      <c r="I209" s="44"/>
    </row>
    <row r="210" spans="1:9" ht="27.75" x14ac:dyDescent="0.2">
      <c r="A210" s="50" t="s">
        <v>31</v>
      </c>
      <c r="B210" s="3">
        <v>8574</v>
      </c>
      <c r="C210" s="3">
        <f>D62</f>
        <v>115790</v>
      </c>
      <c r="D210" s="78">
        <f>B210/C210</f>
        <v>7.4047845237067103E-2</v>
      </c>
      <c r="E210" s="78"/>
      <c r="F210" s="78"/>
      <c r="I210" s="44"/>
    </row>
    <row r="211" spans="1:9" ht="27.75" x14ac:dyDescent="0.2">
      <c r="A211" s="51"/>
      <c r="B211" s="13"/>
      <c r="C211" s="13"/>
      <c r="D211" s="13"/>
      <c r="E211" s="12"/>
      <c r="F211" s="12"/>
      <c r="I211" s="44"/>
    </row>
    <row r="212" spans="1:9" ht="30" x14ac:dyDescent="0.2">
      <c r="A212" s="85" t="s">
        <v>133</v>
      </c>
      <c r="B212" s="85"/>
      <c r="C212" s="85"/>
      <c r="D212" s="85"/>
      <c r="E212" s="85"/>
      <c r="F212" s="85"/>
      <c r="I212" s="44"/>
    </row>
    <row r="213" spans="1:9" ht="27.75" x14ac:dyDescent="0.2">
      <c r="A213" s="83" t="s">
        <v>22</v>
      </c>
      <c r="B213" s="83"/>
      <c r="C213" s="42" t="s">
        <v>30</v>
      </c>
      <c r="D213" s="83" t="s">
        <v>36</v>
      </c>
      <c r="E213" s="83"/>
      <c r="F213" s="83"/>
      <c r="G213" s="43"/>
      <c r="I213" s="44"/>
    </row>
    <row r="214" spans="1:9" ht="27.75" x14ac:dyDescent="0.2">
      <c r="A214" s="84" t="s">
        <v>46</v>
      </c>
      <c r="B214" s="84"/>
      <c r="C214" s="3">
        <v>27791</v>
      </c>
      <c r="D214" s="78"/>
      <c r="E214" s="78"/>
      <c r="F214" s="78"/>
      <c r="G214" s="43"/>
    </row>
    <row r="215" spans="1:9" ht="27.75" x14ac:dyDescent="0.2">
      <c r="A215" s="86" t="s">
        <v>32</v>
      </c>
      <c r="B215" s="86"/>
      <c r="C215" s="3">
        <v>3444</v>
      </c>
      <c r="D215" s="78">
        <f>C215/$C$214</f>
        <v>0.12392501169443344</v>
      </c>
      <c r="E215" s="78"/>
      <c r="F215" s="78"/>
      <c r="G215" s="43"/>
    </row>
    <row r="216" spans="1:9" ht="27.75" x14ac:dyDescent="0.2">
      <c r="A216" s="86" t="s">
        <v>33</v>
      </c>
      <c r="B216" s="86"/>
      <c r="C216" s="77">
        <v>4744</v>
      </c>
      <c r="D216" s="78">
        <f>C216/$C$214</f>
        <v>0.17070274549314526</v>
      </c>
      <c r="E216" s="78"/>
      <c r="F216" s="78"/>
      <c r="G216" s="43"/>
    </row>
    <row r="217" spans="1:9" ht="27.75" x14ac:dyDescent="0.2">
      <c r="A217" s="86" t="s">
        <v>15</v>
      </c>
      <c r="B217" s="86"/>
      <c r="C217" s="3">
        <v>682</v>
      </c>
      <c r="D217" s="78">
        <f>C217/$C$214</f>
        <v>2.4540318808247273E-2</v>
      </c>
      <c r="E217" s="78"/>
      <c r="F217" s="78"/>
      <c r="G217" s="43"/>
    </row>
    <row r="218" spans="1:9" ht="27.75" x14ac:dyDescent="0.2">
      <c r="A218" s="86" t="s">
        <v>45</v>
      </c>
      <c r="B218" s="86"/>
      <c r="C218" s="3">
        <v>8007</v>
      </c>
      <c r="D218" s="78">
        <f>C218/$C$214</f>
        <v>0.28811485732791192</v>
      </c>
      <c r="E218" s="78"/>
      <c r="F218" s="78"/>
      <c r="G218" s="43"/>
    </row>
    <row r="219" spans="1:9" ht="27.75" x14ac:dyDescent="0.2">
      <c r="A219" s="86" t="s">
        <v>34</v>
      </c>
      <c r="B219" s="86"/>
      <c r="C219" s="3">
        <v>10914</v>
      </c>
      <c r="D219" s="78">
        <f>C219/$C$214</f>
        <v>0.39271706667626211</v>
      </c>
      <c r="E219" s="78"/>
      <c r="F219" s="78"/>
      <c r="G219" s="43"/>
    </row>
    <row r="222" spans="1:9" ht="30" x14ac:dyDescent="0.2">
      <c r="A222" s="85" t="s">
        <v>131</v>
      </c>
      <c r="B222" s="85"/>
      <c r="C222" s="85"/>
      <c r="D222" s="85"/>
      <c r="E222" s="85"/>
      <c r="F222" s="85"/>
    </row>
    <row r="223" spans="1:9" ht="27.75" x14ac:dyDescent="0.2">
      <c r="A223" s="83" t="s">
        <v>22</v>
      </c>
      <c r="B223" s="83"/>
      <c r="C223" s="59" t="s">
        <v>30</v>
      </c>
      <c r="D223" s="83" t="s">
        <v>36</v>
      </c>
      <c r="E223" s="83"/>
      <c r="F223" s="83"/>
    </row>
    <row r="224" spans="1:9" ht="27.75" x14ac:dyDescent="0.2">
      <c r="A224" s="84" t="s">
        <v>129</v>
      </c>
      <c r="B224" s="84"/>
      <c r="C224" s="3">
        <v>8574</v>
      </c>
      <c r="D224" s="78"/>
      <c r="E224" s="78"/>
      <c r="F224" s="78"/>
    </row>
    <row r="225" spans="1:7" ht="27.75" x14ac:dyDescent="0.2">
      <c r="A225" s="86" t="s">
        <v>32</v>
      </c>
      <c r="B225" s="86"/>
      <c r="C225" s="3">
        <v>902</v>
      </c>
      <c r="D225" s="78">
        <f>C225/$C$214</f>
        <v>3.2456550681875425E-2</v>
      </c>
      <c r="E225" s="78"/>
      <c r="F225" s="78"/>
    </row>
    <row r="226" spans="1:7" ht="27.75" x14ac:dyDescent="0.2">
      <c r="A226" s="86" t="s">
        <v>33</v>
      </c>
      <c r="B226" s="86"/>
      <c r="C226" s="3">
        <v>1175</v>
      </c>
      <c r="D226" s="78">
        <f>C226/$C$214</f>
        <v>4.227987477960491E-2</v>
      </c>
      <c r="E226" s="78"/>
      <c r="F226" s="78"/>
    </row>
    <row r="227" spans="1:7" ht="27.75" x14ac:dyDescent="0.2">
      <c r="A227" s="86" t="s">
        <v>15</v>
      </c>
      <c r="B227" s="86"/>
      <c r="C227" s="3">
        <v>124</v>
      </c>
      <c r="D227" s="78">
        <f>C227/$C$214</f>
        <v>4.4618761469540497E-3</v>
      </c>
      <c r="E227" s="78"/>
      <c r="F227" s="78"/>
    </row>
    <row r="228" spans="1:7" ht="27.75" x14ac:dyDescent="0.2">
      <c r="A228" s="86" t="s">
        <v>45</v>
      </c>
      <c r="B228" s="86"/>
      <c r="C228" s="3">
        <v>2847</v>
      </c>
      <c r="D228" s="78">
        <f>C228/$C$214</f>
        <v>0.10244323701917887</v>
      </c>
      <c r="E228" s="78"/>
      <c r="F228" s="78"/>
    </row>
    <row r="229" spans="1:7" ht="27.75" x14ac:dyDescent="0.2">
      <c r="A229" s="86" t="s">
        <v>34</v>
      </c>
      <c r="B229" s="86"/>
      <c r="C229" s="3">
        <v>3526</v>
      </c>
      <c r="D229" s="78">
        <f>C229/$C$214</f>
        <v>0.12687560721096758</v>
      </c>
      <c r="E229" s="78"/>
      <c r="F229" s="78"/>
    </row>
    <row r="232" spans="1:7" ht="27.75" x14ac:dyDescent="0.2">
      <c r="A232" s="90" t="s">
        <v>98</v>
      </c>
      <c r="B232" s="90"/>
      <c r="C232" s="90"/>
      <c r="D232" s="90"/>
      <c r="E232" s="90"/>
      <c r="F232" s="90"/>
      <c r="G232" s="12"/>
    </row>
    <row r="233" spans="1:7" ht="27.75" x14ac:dyDescent="0.2">
      <c r="A233" s="87" t="s">
        <v>22</v>
      </c>
      <c r="B233" s="88"/>
      <c r="C233" s="42" t="s">
        <v>23</v>
      </c>
      <c r="D233" s="87" t="s">
        <v>92</v>
      </c>
      <c r="E233" s="89"/>
      <c r="F233" s="88"/>
    </row>
    <row r="234" spans="1:7" ht="27.75" x14ac:dyDescent="0.2">
      <c r="A234" s="91" t="s">
        <v>24</v>
      </c>
      <c r="B234" s="92"/>
      <c r="C234" s="3">
        <v>29257</v>
      </c>
      <c r="D234" s="93"/>
      <c r="E234" s="94"/>
      <c r="F234" s="95"/>
    </row>
    <row r="235" spans="1:7" ht="27.75" x14ac:dyDescent="0.2">
      <c r="A235" s="91" t="s">
        <v>25</v>
      </c>
      <c r="B235" s="92"/>
      <c r="C235" s="14">
        <f>D31</f>
        <v>462938</v>
      </c>
      <c r="D235" s="93">
        <f>C234/C235</f>
        <v>6.3198527664611676E-2</v>
      </c>
      <c r="E235" s="94"/>
      <c r="F235" s="95"/>
    </row>
    <row r="236" spans="1:7" ht="27.75" x14ac:dyDescent="0.2">
      <c r="A236" s="52"/>
      <c r="B236" s="15"/>
      <c r="C236" s="15"/>
      <c r="D236" s="16"/>
      <c r="E236" s="12"/>
      <c r="F236" s="12"/>
    </row>
    <row r="237" spans="1:7" ht="20.25" x14ac:dyDescent="0.2">
      <c r="A237" s="90" t="s">
        <v>99</v>
      </c>
      <c r="B237" s="90"/>
      <c r="C237" s="90"/>
      <c r="D237" s="90"/>
      <c r="E237" s="90"/>
      <c r="F237" s="90"/>
    </row>
    <row r="238" spans="1:7" ht="27.75" x14ac:dyDescent="0.2">
      <c r="A238" s="87" t="s">
        <v>22</v>
      </c>
      <c r="B238" s="88"/>
      <c r="C238" s="42" t="s">
        <v>23</v>
      </c>
      <c r="D238" s="87" t="s">
        <v>93</v>
      </c>
      <c r="E238" s="89"/>
      <c r="F238" s="88"/>
    </row>
    <row r="239" spans="1:7" ht="27.75" x14ac:dyDescent="0.2">
      <c r="A239" s="91" t="s">
        <v>26</v>
      </c>
      <c r="B239" s="92"/>
      <c r="C239" s="3">
        <v>13061</v>
      </c>
      <c r="D239" s="93"/>
      <c r="E239" s="94"/>
      <c r="F239" s="95"/>
    </row>
    <row r="240" spans="1:7" ht="27.75" x14ac:dyDescent="0.2">
      <c r="A240" s="91" t="s">
        <v>27</v>
      </c>
      <c r="B240" s="92"/>
      <c r="C240" s="3">
        <f>D62</f>
        <v>115790</v>
      </c>
      <c r="D240" s="93">
        <f>C239/C240</f>
        <v>0.1127990327316694</v>
      </c>
      <c r="E240" s="94"/>
      <c r="F240" s="95"/>
    </row>
    <row r="241" spans="1:11" ht="27.75" x14ac:dyDescent="0.2">
      <c r="A241" s="52"/>
      <c r="B241" s="15"/>
      <c r="C241" s="15"/>
      <c r="D241" s="16"/>
      <c r="E241" s="12"/>
      <c r="F241" s="12"/>
    </row>
    <row r="242" spans="1:11" ht="20.25" x14ac:dyDescent="0.2">
      <c r="A242" s="90" t="s">
        <v>100</v>
      </c>
      <c r="B242" s="90"/>
      <c r="C242" s="90"/>
      <c r="D242" s="90"/>
      <c r="E242" s="90"/>
      <c r="F242" s="90"/>
    </row>
    <row r="243" spans="1:11" ht="27.75" x14ac:dyDescent="0.2">
      <c r="A243" s="87" t="s">
        <v>22</v>
      </c>
      <c r="B243" s="88"/>
      <c r="C243" s="42" t="s">
        <v>23</v>
      </c>
      <c r="D243" s="87" t="s">
        <v>118</v>
      </c>
      <c r="E243" s="89"/>
      <c r="F243" s="88"/>
    </row>
    <row r="244" spans="1:11" ht="27.75" x14ac:dyDescent="0.2">
      <c r="A244" s="91" t="s">
        <v>24</v>
      </c>
      <c r="B244" s="92"/>
      <c r="C244" s="3">
        <f>C234</f>
        <v>29257</v>
      </c>
      <c r="D244" s="96"/>
      <c r="E244" s="97"/>
      <c r="F244" s="98"/>
    </row>
    <row r="245" spans="1:11" ht="27.75" x14ac:dyDescent="0.2">
      <c r="A245" s="91" t="s">
        <v>26</v>
      </c>
      <c r="B245" s="92"/>
      <c r="C245" s="3">
        <f>C239</f>
        <v>13061</v>
      </c>
      <c r="D245" s="96">
        <f>C245/C244</f>
        <v>0.44642307823768673</v>
      </c>
      <c r="E245" s="97"/>
      <c r="F245" s="98"/>
    </row>
    <row r="246" spans="1:11" ht="27.75" x14ac:dyDescent="0.2">
      <c r="A246" s="51"/>
      <c r="B246" s="13"/>
      <c r="C246" s="13"/>
      <c r="D246" s="16"/>
      <c r="E246" s="12"/>
      <c r="F246" s="12"/>
    </row>
    <row r="247" spans="1:11" ht="20.25" x14ac:dyDescent="0.2">
      <c r="A247" s="90" t="s">
        <v>101</v>
      </c>
      <c r="B247" s="90"/>
      <c r="C247" s="90"/>
      <c r="D247" s="90"/>
      <c r="E247" s="90"/>
      <c r="F247" s="90"/>
    </row>
    <row r="248" spans="1:11" ht="27.75" x14ac:dyDescent="0.2">
      <c r="A248" s="87" t="s">
        <v>42</v>
      </c>
      <c r="B248" s="88"/>
      <c r="C248" s="42" t="s">
        <v>23</v>
      </c>
      <c r="D248" s="87" t="s">
        <v>94</v>
      </c>
      <c r="E248" s="89"/>
      <c r="F248" s="88"/>
      <c r="H248" s="46" t="s">
        <v>138</v>
      </c>
      <c r="I248" s="43">
        <v>11505</v>
      </c>
      <c r="J248" s="44">
        <v>614</v>
      </c>
      <c r="K248" s="44">
        <f>SUM(I248:J248)</f>
        <v>12119</v>
      </c>
    </row>
    <row r="249" spans="1:11" ht="27.75" x14ac:dyDescent="0.2">
      <c r="A249" s="91" t="s">
        <v>30</v>
      </c>
      <c r="B249" s="92"/>
      <c r="C249" s="3">
        <f>C244</f>
        <v>29257</v>
      </c>
      <c r="D249" s="96"/>
      <c r="E249" s="97"/>
      <c r="F249" s="98"/>
      <c r="H249" s="46" t="s">
        <v>139</v>
      </c>
      <c r="I249" s="43">
        <v>4840</v>
      </c>
      <c r="J249" s="44">
        <v>44</v>
      </c>
      <c r="K249" s="44">
        <f t="shared" ref="K249:K255" si="86">SUM(I249:J249)</f>
        <v>4884</v>
      </c>
    </row>
    <row r="250" spans="1:11" ht="27.75" x14ac:dyDescent="0.2">
      <c r="A250" s="91" t="s">
        <v>43</v>
      </c>
      <c r="B250" s="92"/>
      <c r="C250" s="14">
        <v>28533</v>
      </c>
      <c r="D250" s="96">
        <f>C250/C249</f>
        <v>0.97525378541887409</v>
      </c>
      <c r="E250" s="97"/>
      <c r="F250" s="98"/>
      <c r="H250" s="46" t="s">
        <v>140</v>
      </c>
      <c r="I250" s="43">
        <v>6293</v>
      </c>
      <c r="J250" s="44">
        <v>45</v>
      </c>
      <c r="K250" s="44">
        <f t="shared" si="86"/>
        <v>6338</v>
      </c>
    </row>
    <row r="251" spans="1:11" ht="27.75" x14ac:dyDescent="0.2">
      <c r="A251" s="91" t="s">
        <v>44</v>
      </c>
      <c r="B251" s="92"/>
      <c r="C251" s="14">
        <v>724</v>
      </c>
      <c r="D251" s="96">
        <f>C251/C249</f>
        <v>2.4746214581125886E-2</v>
      </c>
      <c r="E251" s="97"/>
      <c r="F251" s="98"/>
      <c r="H251" s="46" t="s">
        <v>141</v>
      </c>
      <c r="I251" s="43">
        <v>1426</v>
      </c>
      <c r="J251" s="44">
        <v>10</v>
      </c>
      <c r="K251" s="44">
        <f t="shared" si="86"/>
        <v>1436</v>
      </c>
    </row>
    <row r="252" spans="1:11" x14ac:dyDescent="0.2">
      <c r="H252" s="46" t="s">
        <v>142</v>
      </c>
      <c r="I252" s="43">
        <v>3234</v>
      </c>
      <c r="K252" s="44">
        <f t="shared" si="86"/>
        <v>3234</v>
      </c>
    </row>
    <row r="253" spans="1:11" x14ac:dyDescent="0.2">
      <c r="A253" s="46" t="s">
        <v>138</v>
      </c>
      <c r="B253" s="9">
        <v>12727</v>
      </c>
      <c r="C253" s="9">
        <v>627</v>
      </c>
      <c r="H253" s="46" t="s">
        <v>145</v>
      </c>
      <c r="I253" s="43">
        <v>1235</v>
      </c>
      <c r="J253" s="44">
        <v>11</v>
      </c>
      <c r="K253" s="44">
        <f t="shared" si="86"/>
        <v>1246</v>
      </c>
    </row>
    <row r="254" spans="1:11" x14ac:dyDescent="0.2">
      <c r="A254" s="46" t="s">
        <v>139</v>
      </c>
      <c r="B254" s="9">
        <v>5712</v>
      </c>
      <c r="C254" s="9">
        <v>21</v>
      </c>
      <c r="I254" s="43">
        <f>SUM(I248:I253)</f>
        <v>28533</v>
      </c>
      <c r="J254" s="43">
        <f>SUM(J248:J253)</f>
        <v>724</v>
      </c>
      <c r="K254" s="44">
        <f t="shared" si="86"/>
        <v>29257</v>
      </c>
    </row>
    <row r="255" spans="1:11" x14ac:dyDescent="0.2">
      <c r="A255" s="46" t="s">
        <v>140</v>
      </c>
      <c r="B255" s="9">
        <v>6566</v>
      </c>
      <c r="C255" s="9">
        <v>46</v>
      </c>
      <c r="K255" s="44">
        <f t="shared" si="86"/>
        <v>0</v>
      </c>
    </row>
    <row r="256" spans="1:11" x14ac:dyDescent="0.2">
      <c r="A256" s="46" t="s">
        <v>141</v>
      </c>
      <c r="B256" s="9">
        <v>2258</v>
      </c>
      <c r="C256" s="9">
        <v>31</v>
      </c>
    </row>
    <row r="257" spans="1:8" x14ac:dyDescent="0.2">
      <c r="A257" s="46" t="s">
        <v>142</v>
      </c>
      <c r="B257" s="9">
        <v>4279</v>
      </c>
      <c r="C257" s="9">
        <v>7</v>
      </c>
    </row>
    <row r="258" spans="1:8" x14ac:dyDescent="0.2">
      <c r="B258" s="9">
        <f>SUM(B253:B257)</f>
        <v>31542</v>
      </c>
      <c r="C258" s="9">
        <f>SUM(C253:C257)</f>
        <v>732</v>
      </c>
      <c r="H258" s="9"/>
    </row>
  </sheetData>
  <mergeCells count="72">
    <mergeCell ref="A229:B229"/>
    <mergeCell ref="D229:F229"/>
    <mergeCell ref="A226:B226"/>
    <mergeCell ref="D226:F226"/>
    <mergeCell ref="A227:B227"/>
    <mergeCell ref="D227:F227"/>
    <mergeCell ref="A228:B228"/>
    <mergeCell ref="D228:F228"/>
    <mergeCell ref="A222:F222"/>
    <mergeCell ref="A223:B223"/>
    <mergeCell ref="D223:F223"/>
    <mergeCell ref="A224:B224"/>
    <mergeCell ref="D224:F224"/>
    <mergeCell ref="A249:B249"/>
    <mergeCell ref="D249:F249"/>
    <mergeCell ref="A250:B250"/>
    <mergeCell ref="D250:F250"/>
    <mergeCell ref="A251:B251"/>
    <mergeCell ref="D251:F251"/>
    <mergeCell ref="A248:B248"/>
    <mergeCell ref="D248:F248"/>
    <mergeCell ref="A239:B239"/>
    <mergeCell ref="D239:F239"/>
    <mergeCell ref="A240:B240"/>
    <mergeCell ref="D240:F240"/>
    <mergeCell ref="A242:F242"/>
    <mergeCell ref="A243:B243"/>
    <mergeCell ref="D243:F243"/>
    <mergeCell ref="A244:B244"/>
    <mergeCell ref="D244:F244"/>
    <mergeCell ref="A245:B245"/>
    <mergeCell ref="D245:F245"/>
    <mergeCell ref="A247:F247"/>
    <mergeCell ref="A238:B238"/>
    <mergeCell ref="D238:F238"/>
    <mergeCell ref="A218:B218"/>
    <mergeCell ref="D218:F218"/>
    <mergeCell ref="A219:B219"/>
    <mergeCell ref="D219:F219"/>
    <mergeCell ref="A232:F232"/>
    <mergeCell ref="A233:B233"/>
    <mergeCell ref="D233:F233"/>
    <mergeCell ref="A234:B234"/>
    <mergeCell ref="D234:F234"/>
    <mergeCell ref="A235:B235"/>
    <mergeCell ref="D235:F235"/>
    <mergeCell ref="A237:F237"/>
    <mergeCell ref="A225:B225"/>
    <mergeCell ref="D225:F225"/>
    <mergeCell ref="A215:B215"/>
    <mergeCell ref="D215:F215"/>
    <mergeCell ref="A216:B216"/>
    <mergeCell ref="D216:F216"/>
    <mergeCell ref="A217:B217"/>
    <mergeCell ref="D217:F217"/>
    <mergeCell ref="A214:B214"/>
    <mergeCell ref="D214:F214"/>
    <mergeCell ref="A212:F212"/>
    <mergeCell ref="A213:B213"/>
    <mergeCell ref="D213:F213"/>
    <mergeCell ref="D210:F210"/>
    <mergeCell ref="A114:G114"/>
    <mergeCell ref="A1:G1"/>
    <mergeCell ref="A32:G32"/>
    <mergeCell ref="A63:G63"/>
    <mergeCell ref="A69:G69"/>
    <mergeCell ref="A79:G79"/>
    <mergeCell ref="A141:F141"/>
    <mergeCell ref="A172:F172"/>
    <mergeCell ref="A207:F207"/>
    <mergeCell ref="D208:F208"/>
    <mergeCell ref="D209:F209"/>
  </mergeCells>
  <printOptions horizontalCentered="1" verticalCentered="1"/>
  <pageMargins left="0.19685039370078741" right="0.39370078740157483" top="0" bottom="0" header="0" footer="0"/>
  <pageSetup paperSize="9" scale="71" orientation="portrait" r:id="rId1"/>
  <rowBreaks count="8" manualBreakCount="8">
    <brk id="31" max="6" man="1"/>
    <brk id="62" max="6" man="1"/>
    <brk id="78" max="6" man="1"/>
    <brk id="112" max="6" man="1"/>
    <brk id="140" max="6" man="1"/>
    <brk id="171" max="6" man="1"/>
    <brk id="206" max="6" man="1"/>
    <brk id="230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rightToLeft="1" workbookViewId="0">
      <selection activeCell="B90" sqref="B90:C100"/>
    </sheetView>
  </sheetViews>
  <sheetFormatPr defaultColWidth="9" defaultRowHeight="14.25" x14ac:dyDescent="0.2"/>
  <cols>
    <col min="1" max="1" width="33.125" style="46" customWidth="1"/>
    <col min="2" max="4" width="16.375" style="9" customWidth="1"/>
    <col min="5" max="6" width="23.875" style="9" customWidth="1"/>
    <col min="7" max="7" width="22.375" style="9" customWidth="1"/>
    <col min="8" max="8" width="24.125" style="43" bestFit="1" customWidth="1"/>
    <col min="9" max="9" width="9" style="43"/>
    <col min="10" max="16384" width="9" style="44"/>
  </cols>
  <sheetData>
    <row r="1" spans="1:11" ht="84" customHeight="1" x14ac:dyDescent="0.2">
      <c r="A1" s="99" t="s">
        <v>130</v>
      </c>
      <c r="B1" s="99"/>
      <c r="C1" s="99"/>
    </row>
    <row r="2" spans="1:11" ht="63.75" customHeight="1" x14ac:dyDescent="0.2">
      <c r="A2" s="80" t="s">
        <v>144</v>
      </c>
      <c r="B2" s="80"/>
      <c r="C2" s="80"/>
      <c r="D2" s="80"/>
      <c r="E2" s="80"/>
      <c r="F2" s="80"/>
      <c r="G2" s="80"/>
      <c r="J2" s="43"/>
      <c r="K2" s="43"/>
    </row>
    <row r="3" spans="1:11" ht="55.5" x14ac:dyDescent="0.2">
      <c r="A3" s="22" t="s">
        <v>0</v>
      </c>
      <c r="B3" s="4" t="s">
        <v>1</v>
      </c>
      <c r="C3" s="4" t="s">
        <v>2</v>
      </c>
      <c r="D3" s="4" t="s">
        <v>3</v>
      </c>
      <c r="E3" s="4" t="s">
        <v>58</v>
      </c>
      <c r="F3" s="4" t="s">
        <v>59</v>
      </c>
      <c r="G3" s="4" t="s">
        <v>60</v>
      </c>
      <c r="J3" s="43"/>
      <c r="K3" s="43"/>
    </row>
    <row r="4" spans="1:11" ht="27.75" x14ac:dyDescent="0.2">
      <c r="A4" s="21" t="s">
        <v>119</v>
      </c>
      <c r="B4" s="7">
        <f>'2015'!B3+'2015'!B4+'2015'!B5</f>
        <v>15425</v>
      </c>
      <c r="C4" s="7">
        <f>'2015'!C3+'2015'!C4+'2015'!C5</f>
        <v>18566</v>
      </c>
      <c r="D4" s="3">
        <f t="shared" ref="D4:D14" si="0">B4+C4</f>
        <v>33991</v>
      </c>
      <c r="E4" s="2">
        <f t="shared" ref="E4:E14" si="1">B4/D4</f>
        <v>0.45379659321585125</v>
      </c>
      <c r="F4" s="2">
        <f t="shared" ref="F4:F14" si="2">C4/D4</f>
        <v>0.54620340678414869</v>
      </c>
      <c r="G4" s="1">
        <f t="shared" ref="G4:G13" si="3">D4/$D$14</f>
        <v>7.342451905006718E-2</v>
      </c>
      <c r="J4" s="43"/>
      <c r="K4" s="43"/>
    </row>
    <row r="5" spans="1:11" ht="27.75" x14ac:dyDescent="0.2">
      <c r="A5" s="21" t="s">
        <v>120</v>
      </c>
      <c r="B5" s="7">
        <f>'2015'!B6+'2015'!B7+'2015'!B8+'2015'!B9+'2015'!B11+'2015'!B12+'2015'!B13</f>
        <v>43620</v>
      </c>
      <c r="C5" s="7">
        <f>'2015'!C6+'2015'!C7+'2015'!C8+'2015'!C9+'2015'!C11+'2015'!C12+'2015'!C13</f>
        <v>29186</v>
      </c>
      <c r="D5" s="3">
        <f t="shared" si="0"/>
        <v>72806</v>
      </c>
      <c r="E5" s="2">
        <f t="shared" si="1"/>
        <v>0.59912644562261352</v>
      </c>
      <c r="F5" s="2">
        <f t="shared" si="2"/>
        <v>0.40087355437738648</v>
      </c>
      <c r="G5" s="1">
        <f t="shared" si="3"/>
        <v>0.15726943996820308</v>
      </c>
      <c r="K5" s="43"/>
    </row>
    <row r="6" spans="1:11" ht="27.75" x14ac:dyDescent="0.2">
      <c r="A6" s="21" t="s">
        <v>121</v>
      </c>
      <c r="B6" s="7">
        <f>'2015'!B14+'2015'!B15</f>
        <v>11806</v>
      </c>
      <c r="C6" s="7">
        <f>'2015'!C14+'2015'!C15</f>
        <v>9498</v>
      </c>
      <c r="D6" s="3">
        <f t="shared" si="0"/>
        <v>21304</v>
      </c>
      <c r="E6" s="2">
        <f t="shared" si="1"/>
        <v>0.55416823131806237</v>
      </c>
      <c r="F6" s="2">
        <f t="shared" si="2"/>
        <v>0.44583176868193769</v>
      </c>
      <c r="G6" s="1">
        <f t="shared" si="3"/>
        <v>4.6019121351023248E-2</v>
      </c>
      <c r="K6" s="43"/>
    </row>
    <row r="7" spans="1:11" ht="27.75" x14ac:dyDescent="0.2">
      <c r="A7" s="7" t="s">
        <v>16</v>
      </c>
      <c r="B7" s="7">
        <f>'2015'!B16</f>
        <v>21895</v>
      </c>
      <c r="C7" s="7">
        <f>'2015'!C16</f>
        <v>28993</v>
      </c>
      <c r="D7" s="3">
        <f t="shared" si="0"/>
        <v>50888</v>
      </c>
      <c r="E7" s="2">
        <f t="shared" si="1"/>
        <v>0.43025860713724257</v>
      </c>
      <c r="F7" s="2">
        <f t="shared" si="2"/>
        <v>0.56974139286275738</v>
      </c>
      <c r="G7" s="1">
        <f t="shared" si="3"/>
        <v>0.10992400710246296</v>
      </c>
      <c r="J7" s="43"/>
      <c r="K7" s="43"/>
    </row>
    <row r="8" spans="1:11" ht="27.75" x14ac:dyDescent="0.2">
      <c r="A8" s="7" t="s">
        <v>7</v>
      </c>
      <c r="B8" s="19">
        <f>'2015'!B17</f>
        <v>15031</v>
      </c>
      <c r="C8" s="19">
        <f>'2015'!C17</f>
        <v>11304</v>
      </c>
      <c r="D8" s="3">
        <f t="shared" si="0"/>
        <v>26335</v>
      </c>
      <c r="E8" s="2">
        <f t="shared" si="1"/>
        <v>0.57076134421872038</v>
      </c>
      <c r="F8" s="2">
        <f t="shared" si="2"/>
        <v>0.42923865578127968</v>
      </c>
      <c r="G8" s="1">
        <f t="shared" si="3"/>
        <v>5.6886667329102386E-2</v>
      </c>
      <c r="J8" s="43"/>
      <c r="K8" s="43"/>
    </row>
    <row r="9" spans="1:11" ht="27.75" x14ac:dyDescent="0.2">
      <c r="A9" s="7" t="s">
        <v>20</v>
      </c>
      <c r="B9" s="7">
        <f>'2015'!B18</f>
        <v>51837</v>
      </c>
      <c r="C9" s="7">
        <f>'2015'!C18</f>
        <v>92912</v>
      </c>
      <c r="D9" s="3">
        <f t="shared" si="0"/>
        <v>144749</v>
      </c>
      <c r="E9" s="2">
        <f t="shared" si="1"/>
        <v>0.35811646367159705</v>
      </c>
      <c r="F9" s="2">
        <f t="shared" si="2"/>
        <v>0.641883536328403</v>
      </c>
      <c r="G9" s="1">
        <f t="shared" si="3"/>
        <v>0.3126746994197927</v>
      </c>
      <c r="J9" s="43"/>
      <c r="K9" s="43"/>
    </row>
    <row r="10" spans="1:11" ht="27.75" x14ac:dyDescent="0.2">
      <c r="A10" s="7" t="s">
        <v>103</v>
      </c>
      <c r="B10" s="11">
        <f>'2015'!B19</f>
        <v>605</v>
      </c>
      <c r="C10" s="11">
        <f>'2015'!C19</f>
        <v>853</v>
      </c>
      <c r="D10" s="3">
        <f t="shared" si="0"/>
        <v>1458</v>
      </c>
      <c r="E10" s="2">
        <f t="shared" si="1"/>
        <v>0.41495198902606312</v>
      </c>
      <c r="F10" s="2">
        <f t="shared" si="2"/>
        <v>0.58504801097393688</v>
      </c>
      <c r="G10" s="1">
        <f t="shared" si="3"/>
        <v>3.1494498183342046E-3</v>
      </c>
      <c r="J10" s="43"/>
      <c r="K10" s="43"/>
    </row>
    <row r="11" spans="1:11" ht="27.75" x14ac:dyDescent="0.2">
      <c r="A11" s="7" t="s">
        <v>104</v>
      </c>
      <c r="B11" s="19">
        <f>'2015'!B20</f>
        <v>13433</v>
      </c>
      <c r="C11" s="19">
        <f>'2015'!C20</f>
        <v>43211</v>
      </c>
      <c r="D11" s="3">
        <f t="shared" si="0"/>
        <v>56644</v>
      </c>
      <c r="E11" s="2">
        <f t="shared" si="1"/>
        <v>0.23714780029658922</v>
      </c>
      <c r="F11" s="2">
        <f t="shared" si="2"/>
        <v>0.76285219970341078</v>
      </c>
      <c r="G11" s="1">
        <f t="shared" si="3"/>
        <v>0.12235763752381529</v>
      </c>
      <c r="J11" s="43"/>
      <c r="K11" s="43"/>
    </row>
    <row r="12" spans="1:11" ht="27.75" x14ac:dyDescent="0.2">
      <c r="A12" s="21" t="s">
        <v>122</v>
      </c>
      <c r="B12" s="7">
        <f>'2015'!B21+'2015'!B22</f>
        <v>25186</v>
      </c>
      <c r="C12" s="7">
        <f>'2015'!C21+'2015'!C22</f>
        <v>15085</v>
      </c>
      <c r="D12" s="3">
        <f t="shared" si="0"/>
        <v>40271</v>
      </c>
      <c r="E12" s="2">
        <f t="shared" si="1"/>
        <v>0.62541282808969234</v>
      </c>
      <c r="F12" s="2">
        <f t="shared" si="2"/>
        <v>0.37458717191030766</v>
      </c>
      <c r="G12" s="1">
        <f t="shared" si="3"/>
        <v>8.6990050503523153E-2</v>
      </c>
      <c r="J12" s="43"/>
      <c r="K12" s="43"/>
    </row>
    <row r="13" spans="1:11" ht="27.75" x14ac:dyDescent="0.2">
      <c r="A13" s="21" t="s">
        <v>123</v>
      </c>
      <c r="B13" s="7">
        <f>'2015'!B10+'2015'!B23+'2015'!B24+'2015'!B25+'2015'!B26+'2015'!B27+'2015'!B28+'2015'!B29+'2015'!B30</f>
        <v>8328</v>
      </c>
      <c r="C13" s="7">
        <f>'2015'!C10+'2015'!C23+'2015'!C24+'2015'!C25+'2015'!C26+'2015'!C27+'2015'!C28+'2015'!C29+'2015'!C30</f>
        <v>6164</v>
      </c>
      <c r="D13" s="3">
        <f t="shared" si="0"/>
        <v>14492</v>
      </c>
      <c r="E13" s="2">
        <f t="shared" si="1"/>
        <v>0.57466188241788574</v>
      </c>
      <c r="F13" s="2">
        <f t="shared" si="2"/>
        <v>0.42533811758211426</v>
      </c>
      <c r="G13" s="1">
        <f t="shared" si="3"/>
        <v>3.1304407933675782E-2</v>
      </c>
      <c r="J13" s="43"/>
      <c r="K13" s="43"/>
    </row>
    <row r="14" spans="1:11" ht="27.75" x14ac:dyDescent="0.2">
      <c r="A14" s="17" t="s">
        <v>9</v>
      </c>
      <c r="B14" s="17">
        <f>SUM(B4:B13)</f>
        <v>207166</v>
      </c>
      <c r="C14" s="17">
        <f>SUM(C4:C13)</f>
        <v>255772</v>
      </c>
      <c r="D14" s="5">
        <f t="shared" si="0"/>
        <v>462938</v>
      </c>
      <c r="E14" s="1">
        <f t="shared" si="1"/>
        <v>0.44750268934500947</v>
      </c>
      <c r="F14" s="1">
        <f t="shared" si="2"/>
        <v>0.55249731065499053</v>
      </c>
      <c r="G14" s="20">
        <f>SUM(G4:G13)</f>
        <v>1.0000000000000002</v>
      </c>
      <c r="J14" s="43"/>
      <c r="K14" s="43"/>
    </row>
    <row r="15" spans="1:11" ht="27.75" x14ac:dyDescent="0.2">
      <c r="A15" s="73"/>
      <c r="B15" s="73"/>
      <c r="C15" s="73"/>
      <c r="D15" s="73"/>
      <c r="E15" s="74"/>
      <c r="F15" s="74"/>
      <c r="G15" s="73"/>
      <c r="J15" s="43"/>
      <c r="K15" s="43"/>
    </row>
    <row r="16" spans="1:11" ht="52.5" customHeight="1" x14ac:dyDescent="0.2">
      <c r="A16" s="100" t="s">
        <v>61</v>
      </c>
      <c r="B16" s="100"/>
      <c r="C16" s="100"/>
      <c r="D16" s="100"/>
      <c r="E16" s="100"/>
      <c r="F16" s="100"/>
      <c r="G16" s="100"/>
      <c r="J16" s="43"/>
      <c r="K16" s="43"/>
    </row>
    <row r="17" spans="1:11" ht="56.25" customHeight="1" x14ac:dyDescent="0.2">
      <c r="A17" s="4" t="s">
        <v>0</v>
      </c>
      <c r="B17" s="4" t="s">
        <v>1</v>
      </c>
      <c r="C17" s="4" t="s">
        <v>2</v>
      </c>
      <c r="D17" s="4" t="s">
        <v>3</v>
      </c>
      <c r="E17" s="4" t="s">
        <v>58</v>
      </c>
      <c r="F17" s="4" t="s">
        <v>59</v>
      </c>
      <c r="G17" s="4" t="s">
        <v>62</v>
      </c>
      <c r="H17" s="44"/>
      <c r="I17" s="44"/>
    </row>
    <row r="18" spans="1:11" ht="27.75" x14ac:dyDescent="0.2">
      <c r="A18" s="21" t="s">
        <v>119</v>
      </c>
      <c r="B18" s="7">
        <f>'2015'!B34+'2015'!B35+'2015'!B36</f>
        <v>3516</v>
      </c>
      <c r="C18" s="7">
        <f>'2015'!C34+'2015'!C35+'2015'!C36</f>
        <v>4799</v>
      </c>
      <c r="D18" s="7">
        <f t="shared" ref="D18:D28" si="4">B18+C18</f>
        <v>8315</v>
      </c>
      <c r="E18" s="2">
        <f t="shared" ref="E18:E28" si="5">B18/D18</f>
        <v>0.42285027059530966</v>
      </c>
      <c r="F18" s="2">
        <f t="shared" ref="F18:F28" si="6">C18/D18</f>
        <v>0.57714972940469034</v>
      </c>
      <c r="G18" s="24">
        <f t="shared" ref="G18:G28" si="7">D18/$D$28</f>
        <v>0.25797344254157362</v>
      </c>
      <c r="J18" s="43"/>
      <c r="K18" s="43"/>
    </row>
    <row r="19" spans="1:11" ht="27.75" x14ac:dyDescent="0.2">
      <c r="A19" s="21" t="s">
        <v>120</v>
      </c>
      <c r="B19" s="7">
        <f>'2015'!B37+'2015'!B38+'2015'!B39+'2015'!B40+'2015'!B42+'2015'!B43+'2015'!B44</f>
        <v>9831</v>
      </c>
      <c r="C19" s="7">
        <f>'2015'!C37+'2015'!C38+'2015'!C39+'2015'!C40+'2015'!C42+'2015'!C43+'2015'!C44</f>
        <v>7632</v>
      </c>
      <c r="D19" s="7">
        <f t="shared" si="4"/>
        <v>17463</v>
      </c>
      <c r="E19" s="2">
        <f t="shared" si="5"/>
        <v>0.56296169043119737</v>
      </c>
      <c r="F19" s="2">
        <f t="shared" si="6"/>
        <v>0.43703830956880263</v>
      </c>
      <c r="G19" s="24">
        <f t="shared" si="7"/>
        <v>0.54179076693968731</v>
      </c>
      <c r="J19" s="43"/>
      <c r="K19" s="43"/>
    </row>
    <row r="20" spans="1:11" ht="27.75" x14ac:dyDescent="0.2">
      <c r="A20" s="21" t="s">
        <v>121</v>
      </c>
      <c r="B20" s="7">
        <f>'2015'!B45+'2015'!B46</f>
        <v>3555</v>
      </c>
      <c r="C20" s="7">
        <f>'2015'!C45+'2015'!C46</f>
        <v>2899</v>
      </c>
      <c r="D20" s="7">
        <f t="shared" si="4"/>
        <v>6454</v>
      </c>
      <c r="E20" s="2">
        <f t="shared" si="5"/>
        <v>0.55082119615742176</v>
      </c>
      <c r="F20" s="2">
        <f t="shared" si="6"/>
        <v>0.44917880384257824</v>
      </c>
      <c r="G20" s="24">
        <f t="shared" si="7"/>
        <v>0.20023579051873913</v>
      </c>
      <c r="J20" s="43"/>
      <c r="K20" s="43"/>
    </row>
    <row r="21" spans="1:11" ht="27.75" x14ac:dyDescent="0.2">
      <c r="A21" s="7" t="s">
        <v>16</v>
      </c>
      <c r="B21" s="7"/>
      <c r="C21" s="7"/>
      <c r="D21" s="7">
        <f t="shared" si="4"/>
        <v>0</v>
      </c>
      <c r="E21" s="2" t="e">
        <f t="shared" si="5"/>
        <v>#DIV/0!</v>
      </c>
      <c r="F21" s="2" t="e">
        <f t="shared" si="6"/>
        <v>#DIV/0!</v>
      </c>
      <c r="G21" s="24">
        <f t="shared" si="7"/>
        <v>0</v>
      </c>
      <c r="J21" s="43"/>
      <c r="K21" s="43"/>
    </row>
    <row r="22" spans="1:11" ht="27.75" x14ac:dyDescent="0.2">
      <c r="A22" s="7" t="s">
        <v>7</v>
      </c>
      <c r="B22" s="19"/>
      <c r="C22" s="19"/>
      <c r="D22" s="7">
        <f t="shared" si="4"/>
        <v>0</v>
      </c>
      <c r="E22" s="2" t="e">
        <f t="shared" si="5"/>
        <v>#DIV/0!</v>
      </c>
      <c r="F22" s="2" t="e">
        <f t="shared" si="6"/>
        <v>#DIV/0!</v>
      </c>
      <c r="G22" s="24">
        <f t="shared" si="7"/>
        <v>0</v>
      </c>
      <c r="J22" s="43"/>
      <c r="K22" s="43"/>
    </row>
    <row r="23" spans="1:11" ht="27.75" x14ac:dyDescent="0.2">
      <c r="A23" s="7" t="s">
        <v>20</v>
      </c>
      <c r="B23" s="7"/>
      <c r="C23" s="7"/>
      <c r="D23" s="7">
        <f t="shared" si="4"/>
        <v>0</v>
      </c>
      <c r="E23" s="2" t="e">
        <f t="shared" si="5"/>
        <v>#DIV/0!</v>
      </c>
      <c r="F23" s="2" t="e">
        <f t="shared" si="6"/>
        <v>#DIV/0!</v>
      </c>
      <c r="G23" s="24">
        <f t="shared" si="7"/>
        <v>0</v>
      </c>
      <c r="J23" s="43"/>
      <c r="K23" s="43"/>
    </row>
    <row r="24" spans="1:11" ht="27.75" x14ac:dyDescent="0.2">
      <c r="A24" s="7" t="s">
        <v>103</v>
      </c>
      <c r="B24" s="11"/>
      <c r="C24" s="11"/>
      <c r="D24" s="7">
        <f t="shared" si="4"/>
        <v>0</v>
      </c>
      <c r="E24" s="2" t="e">
        <f t="shared" si="5"/>
        <v>#DIV/0!</v>
      </c>
      <c r="F24" s="2" t="e">
        <f t="shared" si="6"/>
        <v>#DIV/0!</v>
      </c>
      <c r="G24" s="24">
        <f t="shared" si="7"/>
        <v>0</v>
      </c>
      <c r="J24" s="43"/>
    </row>
    <row r="25" spans="1:11" ht="27.75" x14ac:dyDescent="0.2">
      <c r="A25" s="7" t="s">
        <v>77</v>
      </c>
      <c r="B25" s="19"/>
      <c r="C25" s="19"/>
      <c r="D25" s="7">
        <f t="shared" si="4"/>
        <v>0</v>
      </c>
      <c r="E25" s="2" t="e">
        <f t="shared" si="5"/>
        <v>#DIV/0!</v>
      </c>
      <c r="F25" s="2" t="e">
        <f t="shared" si="6"/>
        <v>#DIV/0!</v>
      </c>
      <c r="G25" s="24">
        <f t="shared" si="7"/>
        <v>0</v>
      </c>
      <c r="J25" s="43"/>
    </row>
    <row r="26" spans="1:11" ht="27.75" x14ac:dyDescent="0.2">
      <c r="A26" s="21" t="s">
        <v>122</v>
      </c>
      <c r="B26" s="7"/>
      <c r="C26" s="7"/>
      <c r="D26" s="7">
        <f t="shared" si="4"/>
        <v>0</v>
      </c>
      <c r="E26" s="2" t="e">
        <f t="shared" si="5"/>
        <v>#DIV/0!</v>
      </c>
      <c r="F26" s="2" t="e">
        <f t="shared" si="6"/>
        <v>#DIV/0!</v>
      </c>
      <c r="G26" s="24">
        <f t="shared" si="7"/>
        <v>0</v>
      </c>
      <c r="J26" s="43"/>
    </row>
    <row r="27" spans="1:11" ht="27.75" x14ac:dyDescent="0.2">
      <c r="A27" s="21" t="s">
        <v>123</v>
      </c>
      <c r="B27" s="7"/>
      <c r="C27" s="7"/>
      <c r="D27" s="7">
        <f t="shared" si="4"/>
        <v>0</v>
      </c>
      <c r="E27" s="2" t="e">
        <f t="shared" si="5"/>
        <v>#DIV/0!</v>
      </c>
      <c r="F27" s="2" t="e">
        <f t="shared" si="6"/>
        <v>#DIV/0!</v>
      </c>
      <c r="G27" s="24">
        <f t="shared" si="7"/>
        <v>0</v>
      </c>
      <c r="J27" s="43"/>
    </row>
    <row r="28" spans="1:11" ht="27.75" x14ac:dyDescent="0.2">
      <c r="A28" s="22" t="s">
        <v>9</v>
      </c>
      <c r="B28" s="17">
        <f>SUM(B18:B27)</f>
        <v>16902</v>
      </c>
      <c r="C28" s="17">
        <f>SUM(C18:C27)</f>
        <v>15330</v>
      </c>
      <c r="D28" s="5">
        <f t="shared" si="4"/>
        <v>32232</v>
      </c>
      <c r="E28" s="1">
        <f t="shared" si="5"/>
        <v>0.52438570364854797</v>
      </c>
      <c r="F28" s="1">
        <f t="shared" si="6"/>
        <v>0.47561429635145197</v>
      </c>
      <c r="G28" s="25">
        <f t="shared" si="7"/>
        <v>1</v>
      </c>
    </row>
    <row r="29" spans="1:11" ht="30" x14ac:dyDescent="0.2">
      <c r="A29" s="45"/>
      <c r="B29" s="70"/>
      <c r="C29" s="70"/>
      <c r="D29" s="70"/>
      <c r="E29" s="70"/>
      <c r="F29" s="70"/>
      <c r="G29" s="70"/>
    </row>
    <row r="30" spans="1:11" ht="30" x14ac:dyDescent="0.2">
      <c r="A30" s="79" t="s">
        <v>63</v>
      </c>
      <c r="B30" s="79"/>
      <c r="C30" s="79"/>
      <c r="D30" s="79"/>
      <c r="E30" s="79"/>
      <c r="F30" s="79"/>
      <c r="G30" s="79"/>
    </row>
    <row r="31" spans="1:11" ht="55.5" x14ac:dyDescent="0.2">
      <c r="A31" s="22" t="s">
        <v>18</v>
      </c>
      <c r="B31" s="4" t="s">
        <v>1</v>
      </c>
      <c r="C31" s="4" t="s">
        <v>2</v>
      </c>
      <c r="D31" s="4" t="s">
        <v>3</v>
      </c>
      <c r="E31" s="4" t="s">
        <v>58</v>
      </c>
      <c r="F31" s="4" t="s">
        <v>59</v>
      </c>
      <c r="G31" s="4" t="s">
        <v>64</v>
      </c>
    </row>
    <row r="32" spans="1:11" ht="27.75" x14ac:dyDescent="0.2">
      <c r="A32" s="18" t="s">
        <v>65</v>
      </c>
      <c r="B32" s="6"/>
      <c r="C32" s="6"/>
      <c r="D32" s="26">
        <f>B32+C32</f>
        <v>0</v>
      </c>
      <c r="E32" s="2" t="e">
        <f>B32/D32</f>
        <v>#DIV/0!</v>
      </c>
      <c r="F32" s="2" t="e">
        <f>C32/D32</f>
        <v>#DIV/0!</v>
      </c>
      <c r="G32" s="1" t="e">
        <f>D32/$D$35</f>
        <v>#DIV/0!</v>
      </c>
      <c r="J32" s="43"/>
    </row>
    <row r="33" spans="1:11" ht="27.75" x14ac:dyDescent="0.2">
      <c r="A33" s="18" t="s">
        <v>66</v>
      </c>
      <c r="B33" s="6"/>
      <c r="C33" s="6"/>
      <c r="D33" s="26">
        <f t="shared" ref="D33:D34" si="8">B33+C33</f>
        <v>0</v>
      </c>
      <c r="E33" s="2" t="e">
        <f>B33/D33</f>
        <v>#DIV/0!</v>
      </c>
      <c r="F33" s="2" t="e">
        <f>C33/D33</f>
        <v>#DIV/0!</v>
      </c>
      <c r="G33" s="1" t="e">
        <f>D33/$D$35</f>
        <v>#DIV/0!</v>
      </c>
      <c r="J33" s="43"/>
    </row>
    <row r="34" spans="1:11" ht="27.75" x14ac:dyDescent="0.2">
      <c r="A34" s="18" t="s">
        <v>67</v>
      </c>
      <c r="B34" s="6"/>
      <c r="C34" s="6"/>
      <c r="D34" s="26">
        <f t="shared" si="8"/>
        <v>0</v>
      </c>
      <c r="E34" s="2" t="e">
        <f>B34/D34</f>
        <v>#DIV/0!</v>
      </c>
      <c r="F34" s="2" t="e">
        <f>C34/D34</f>
        <v>#DIV/0!</v>
      </c>
      <c r="G34" s="1" t="e">
        <f>D34/$D$35</f>
        <v>#DIV/0!</v>
      </c>
      <c r="J34" s="43"/>
    </row>
    <row r="35" spans="1:11" ht="27.75" x14ac:dyDescent="0.2">
      <c r="A35" s="22" t="s">
        <v>68</v>
      </c>
      <c r="B35" s="4">
        <f>SUM(B32:B34)</f>
        <v>0</v>
      </c>
      <c r="C35" s="4">
        <f>SUM(C32:C34)</f>
        <v>0</v>
      </c>
      <c r="D35" s="4">
        <f>SUM(D32:D34)</f>
        <v>0</v>
      </c>
      <c r="E35" s="1" t="e">
        <f>B35/D35</f>
        <v>#DIV/0!</v>
      </c>
      <c r="F35" s="1" t="e">
        <f>C35/D35</f>
        <v>#DIV/0!</v>
      </c>
      <c r="G35" s="1" t="e">
        <f>SUM(G32:G34)</f>
        <v>#DIV/0!</v>
      </c>
    </row>
    <row r="38" spans="1:11" ht="30" x14ac:dyDescent="0.2">
      <c r="A38" s="79" t="s">
        <v>96</v>
      </c>
      <c r="B38" s="79"/>
      <c r="C38" s="79"/>
      <c r="D38" s="79"/>
      <c r="E38" s="79"/>
      <c r="F38" s="79"/>
      <c r="G38" s="79"/>
      <c r="J38" s="43"/>
    </row>
    <row r="39" spans="1:11" ht="83.25" x14ac:dyDescent="0.2">
      <c r="A39" s="22" t="s">
        <v>0</v>
      </c>
      <c r="B39" s="4" t="s">
        <v>1</v>
      </c>
      <c r="C39" s="4" t="s">
        <v>2</v>
      </c>
      <c r="D39" s="4" t="s">
        <v>3</v>
      </c>
      <c r="E39" s="4" t="s">
        <v>58</v>
      </c>
      <c r="F39" s="4" t="s">
        <v>59</v>
      </c>
      <c r="G39" s="4" t="s">
        <v>73</v>
      </c>
      <c r="J39" s="43"/>
    </row>
    <row r="40" spans="1:11" ht="27.75" x14ac:dyDescent="0.2">
      <c r="A40" s="21" t="s">
        <v>119</v>
      </c>
      <c r="B40" s="6">
        <f>'2015'!B81+'2015'!B82+'2015'!B83</f>
        <v>2157</v>
      </c>
      <c r="C40" s="6">
        <f>'2015'!C81+'2015'!C82+'2015'!C83</f>
        <v>1493</v>
      </c>
      <c r="D40" s="6">
        <f t="shared" ref="D40:D50" si="9">B40+C40</f>
        <v>3650</v>
      </c>
      <c r="E40" s="2">
        <f t="shared" ref="E40:E51" si="10">B40/D40</f>
        <v>0.59095890410958907</v>
      </c>
      <c r="F40" s="2">
        <f t="shared" ref="F40:F51" si="11">C40/D40</f>
        <v>0.40904109589041093</v>
      </c>
      <c r="G40" s="1">
        <f t="shared" ref="G40:G50" si="12">D40/$D$51</f>
        <v>0.35756269592476492</v>
      </c>
      <c r="J40" s="43"/>
    </row>
    <row r="41" spans="1:11" ht="27.75" x14ac:dyDescent="0.2">
      <c r="A41" s="21" t="s">
        <v>120</v>
      </c>
      <c r="B41" s="7">
        <f>'2015'!B84+'2015'!B85+'2015'!B86+'2015'!B87+'2015'!B88+'2015'!B89</f>
        <v>2003</v>
      </c>
      <c r="C41" s="7">
        <f>'2015'!C84+'2015'!C85+'2015'!C86+'2015'!C87+'2015'!C88+'2015'!C89</f>
        <v>1197</v>
      </c>
      <c r="D41" s="3">
        <f t="shared" si="9"/>
        <v>3200</v>
      </c>
      <c r="E41" s="2">
        <f t="shared" si="10"/>
        <v>0.62593750000000004</v>
      </c>
      <c r="F41" s="2">
        <f t="shared" si="11"/>
        <v>0.37406250000000002</v>
      </c>
      <c r="G41" s="1">
        <f>D41/$D$14</f>
        <v>6.9123727151368004E-3</v>
      </c>
      <c r="K41" s="43"/>
    </row>
    <row r="42" spans="1:11" ht="27.75" x14ac:dyDescent="0.2">
      <c r="A42" s="21" t="s">
        <v>121</v>
      </c>
      <c r="B42" s="6">
        <f>'2015'!B90+'2015'!B91</f>
        <v>684</v>
      </c>
      <c r="C42" s="6">
        <f>'2015'!C90+'2015'!C91</f>
        <v>475</v>
      </c>
      <c r="D42" s="6">
        <f t="shared" si="9"/>
        <v>1159</v>
      </c>
      <c r="E42" s="2">
        <f t="shared" si="10"/>
        <v>0.5901639344262295</v>
      </c>
      <c r="F42" s="2">
        <f t="shared" si="11"/>
        <v>0.4098360655737705</v>
      </c>
      <c r="G42" s="1">
        <f t="shared" si="12"/>
        <v>0.11353840125391849</v>
      </c>
      <c r="J42" s="43"/>
    </row>
    <row r="43" spans="1:11" ht="27.75" x14ac:dyDescent="0.2">
      <c r="A43" s="32" t="s">
        <v>53</v>
      </c>
      <c r="B43" s="6">
        <f>'2015'!B92</f>
        <v>499</v>
      </c>
      <c r="C43" s="6">
        <f>'2015'!C92</f>
        <v>475</v>
      </c>
      <c r="D43" s="6">
        <f>B43+C43</f>
        <v>974</v>
      </c>
      <c r="E43" s="2">
        <f>B43/D43</f>
        <v>0.51232032854209442</v>
      </c>
      <c r="F43" s="2">
        <f>C43/D43</f>
        <v>0.48767967145790553</v>
      </c>
      <c r="G43" s="1">
        <f t="shared" si="12"/>
        <v>9.5415360501567403E-2</v>
      </c>
      <c r="J43" s="43"/>
    </row>
    <row r="44" spans="1:11" ht="27.75" x14ac:dyDescent="0.2">
      <c r="A44" s="32" t="s">
        <v>7</v>
      </c>
      <c r="B44" s="6"/>
      <c r="C44" s="6"/>
      <c r="D44" s="6">
        <f t="shared" si="9"/>
        <v>0</v>
      </c>
      <c r="E44" s="2" t="e">
        <f t="shared" si="10"/>
        <v>#DIV/0!</v>
      </c>
      <c r="F44" s="2" t="e">
        <f t="shared" si="11"/>
        <v>#DIV/0!</v>
      </c>
      <c r="G44" s="1">
        <f t="shared" si="12"/>
        <v>0</v>
      </c>
      <c r="J44" s="43"/>
    </row>
    <row r="45" spans="1:11" ht="27.75" x14ac:dyDescent="0.2">
      <c r="A45" s="32" t="s">
        <v>20</v>
      </c>
      <c r="B45" s="6"/>
      <c r="C45" s="6"/>
      <c r="D45" s="6">
        <f t="shared" si="9"/>
        <v>0</v>
      </c>
      <c r="E45" s="2" t="e">
        <f t="shared" si="10"/>
        <v>#DIV/0!</v>
      </c>
      <c r="F45" s="2" t="e">
        <f t="shared" si="11"/>
        <v>#DIV/0!</v>
      </c>
      <c r="G45" s="1">
        <f t="shared" si="12"/>
        <v>0</v>
      </c>
      <c r="J45" s="43"/>
    </row>
    <row r="46" spans="1:11" ht="27.75" x14ac:dyDescent="0.2">
      <c r="A46" s="33" t="s">
        <v>103</v>
      </c>
      <c r="B46" s="6"/>
      <c r="C46" s="6"/>
      <c r="D46" s="6">
        <f t="shared" si="9"/>
        <v>0</v>
      </c>
      <c r="E46" s="2" t="e">
        <f t="shared" si="10"/>
        <v>#DIV/0!</v>
      </c>
      <c r="F46" s="2" t="e">
        <f t="shared" si="11"/>
        <v>#DIV/0!</v>
      </c>
      <c r="G46" s="1">
        <f t="shared" si="12"/>
        <v>0</v>
      </c>
      <c r="J46" s="43"/>
    </row>
    <row r="47" spans="1:11" ht="27.75" x14ac:dyDescent="0.2">
      <c r="A47" s="32" t="s">
        <v>77</v>
      </c>
      <c r="B47" s="6"/>
      <c r="C47" s="6"/>
      <c r="D47" s="6">
        <f t="shared" si="9"/>
        <v>0</v>
      </c>
      <c r="E47" s="2" t="e">
        <f t="shared" si="10"/>
        <v>#DIV/0!</v>
      </c>
      <c r="F47" s="2" t="e">
        <f t="shared" si="11"/>
        <v>#DIV/0!</v>
      </c>
      <c r="G47" s="1">
        <f t="shared" si="12"/>
        <v>0</v>
      </c>
      <c r="J47" s="43"/>
    </row>
    <row r="48" spans="1:11" ht="27.75" x14ac:dyDescent="0.2">
      <c r="A48" s="21" t="s">
        <v>122</v>
      </c>
      <c r="B48" s="6"/>
      <c r="C48" s="6"/>
      <c r="D48" s="6">
        <f t="shared" si="9"/>
        <v>0</v>
      </c>
      <c r="E48" s="2" t="e">
        <f t="shared" si="10"/>
        <v>#DIV/0!</v>
      </c>
      <c r="F48" s="2" t="e">
        <f t="shared" si="11"/>
        <v>#DIV/0!</v>
      </c>
      <c r="G48" s="1">
        <f t="shared" si="12"/>
        <v>0</v>
      </c>
      <c r="J48" s="43"/>
    </row>
    <row r="49" spans="1:10" ht="27.75" x14ac:dyDescent="0.2">
      <c r="A49" s="21" t="s">
        <v>123</v>
      </c>
      <c r="B49" s="28"/>
      <c r="C49" s="28"/>
      <c r="D49" s="6">
        <f t="shared" si="9"/>
        <v>0</v>
      </c>
      <c r="E49" s="2" t="e">
        <f t="shared" si="10"/>
        <v>#DIV/0!</v>
      </c>
      <c r="F49" s="2" t="e">
        <f t="shared" si="11"/>
        <v>#DIV/0!</v>
      </c>
      <c r="G49" s="1">
        <f t="shared" si="12"/>
        <v>0</v>
      </c>
      <c r="J49" s="43"/>
    </row>
    <row r="50" spans="1:10" ht="27.75" x14ac:dyDescent="0.2">
      <c r="A50" s="21" t="s">
        <v>124</v>
      </c>
      <c r="B50" s="53">
        <f>SUM('2015'!B104:B111)</f>
        <v>776</v>
      </c>
      <c r="C50" s="53">
        <f>SUM('2015'!C104:C111)</f>
        <v>449</v>
      </c>
      <c r="D50" s="6">
        <f t="shared" si="9"/>
        <v>1225</v>
      </c>
      <c r="E50" s="2">
        <f t="shared" si="10"/>
        <v>0.63346938775510209</v>
      </c>
      <c r="F50" s="2">
        <f t="shared" si="11"/>
        <v>0.36653061224489797</v>
      </c>
      <c r="G50" s="1">
        <f t="shared" si="12"/>
        <v>0.1200039184952978</v>
      </c>
      <c r="J50" s="43"/>
    </row>
    <row r="51" spans="1:10" ht="27.75" x14ac:dyDescent="0.2">
      <c r="A51" s="22" t="s">
        <v>111</v>
      </c>
      <c r="B51" s="27">
        <f>SUM(B40:B50)</f>
        <v>6119</v>
      </c>
      <c r="C51" s="27">
        <f>SUM(C40:C50)</f>
        <v>4089</v>
      </c>
      <c r="D51" s="27">
        <f>B51+C51</f>
        <v>10208</v>
      </c>
      <c r="E51" s="1">
        <f t="shared" si="10"/>
        <v>0.59943181818181823</v>
      </c>
      <c r="F51" s="1">
        <f t="shared" si="11"/>
        <v>0.40056818181818182</v>
      </c>
      <c r="G51" s="20">
        <f>SUM(G40:G50)</f>
        <v>0.6934327488906854</v>
      </c>
    </row>
    <row r="54" spans="1:10" x14ac:dyDescent="0.2">
      <c r="A54" s="44"/>
    </row>
    <row r="56" spans="1:10" ht="30" x14ac:dyDescent="0.2">
      <c r="A56" s="79" t="s">
        <v>78</v>
      </c>
      <c r="B56" s="79"/>
      <c r="C56" s="79"/>
      <c r="D56" s="79"/>
      <c r="E56" s="79"/>
      <c r="F56" s="79"/>
      <c r="G56" s="79"/>
    </row>
    <row r="57" spans="1:10" ht="83.25" x14ac:dyDescent="0.2">
      <c r="A57" s="22" t="s">
        <v>0</v>
      </c>
      <c r="B57" s="4" t="s">
        <v>1</v>
      </c>
      <c r="C57" s="4" t="s">
        <v>2</v>
      </c>
      <c r="D57" s="4" t="s">
        <v>3</v>
      </c>
      <c r="E57" s="4" t="s">
        <v>58</v>
      </c>
      <c r="F57" s="4" t="s">
        <v>59</v>
      </c>
      <c r="G57" s="4" t="s">
        <v>79</v>
      </c>
      <c r="J57" s="43"/>
    </row>
    <row r="58" spans="1:10" ht="27.75" x14ac:dyDescent="0.2">
      <c r="A58" s="21" t="s">
        <v>119</v>
      </c>
      <c r="B58" s="6">
        <f>'2015'!B116+'2015'!B117+'2015'!B118</f>
        <v>443</v>
      </c>
      <c r="C58" s="6">
        <f>'2015'!C116+'2015'!C117+'2015'!C118</f>
        <v>234</v>
      </c>
      <c r="D58" s="6">
        <f t="shared" ref="D58:D68" si="13">B58+C58</f>
        <v>677</v>
      </c>
      <c r="E58" s="2">
        <f t="shared" ref="E58:E68" si="14">B58/D58</f>
        <v>0.65435745937961598</v>
      </c>
      <c r="F58" s="2">
        <f t="shared" ref="F58:F68" si="15">C58/D58</f>
        <v>0.34564254062038402</v>
      </c>
      <c r="G58" s="1">
        <f t="shared" ref="G58:G67" si="16">D58/$D$68</f>
        <v>0.69721936148300723</v>
      </c>
      <c r="J58" s="43"/>
    </row>
    <row r="59" spans="1:10" ht="27.75" x14ac:dyDescent="0.2">
      <c r="A59" s="21" t="s">
        <v>120</v>
      </c>
      <c r="B59" s="6">
        <f>'2015'!B119+'2015'!B120+'2015'!B121+'2015'!B122+'2015'!B123+'2015'!B125</f>
        <v>141</v>
      </c>
      <c r="C59" s="6">
        <f>'2015'!C119+'2015'!C120+'2015'!C121+'2015'!C122+'2015'!C123+'2015'!C125</f>
        <v>94</v>
      </c>
      <c r="D59" s="6">
        <f t="shared" si="13"/>
        <v>235</v>
      </c>
      <c r="E59" s="2">
        <f t="shared" si="14"/>
        <v>0.6</v>
      </c>
      <c r="F59" s="2">
        <f t="shared" si="15"/>
        <v>0.4</v>
      </c>
      <c r="G59" s="1">
        <f t="shared" si="16"/>
        <v>0.2420185375901133</v>
      </c>
      <c r="H59"/>
      <c r="J59" s="43"/>
    </row>
    <row r="60" spans="1:10" ht="27.75" x14ac:dyDescent="0.2">
      <c r="A60" s="21" t="s">
        <v>121</v>
      </c>
      <c r="B60" s="6"/>
      <c r="C60" s="6"/>
      <c r="D60" s="6">
        <f t="shared" si="13"/>
        <v>0</v>
      </c>
      <c r="E60" s="2" t="e">
        <f t="shared" si="14"/>
        <v>#DIV/0!</v>
      </c>
      <c r="F60" s="2" t="e">
        <f t="shared" si="15"/>
        <v>#DIV/0!</v>
      </c>
      <c r="G60" s="1">
        <f t="shared" si="16"/>
        <v>0</v>
      </c>
      <c r="H60"/>
      <c r="J60" s="43"/>
    </row>
    <row r="61" spans="1:10" ht="27.75" x14ac:dyDescent="0.2">
      <c r="A61" s="8" t="s">
        <v>53</v>
      </c>
      <c r="B61" s="6"/>
      <c r="C61" s="6"/>
      <c r="D61" s="6">
        <f t="shared" si="13"/>
        <v>0</v>
      </c>
      <c r="E61" s="2" t="e">
        <f t="shared" si="14"/>
        <v>#DIV/0!</v>
      </c>
      <c r="F61" s="2" t="e">
        <f t="shared" si="15"/>
        <v>#DIV/0!</v>
      </c>
      <c r="G61" s="1">
        <f t="shared" si="16"/>
        <v>0</v>
      </c>
      <c r="H61" s="44"/>
      <c r="J61" s="43"/>
    </row>
    <row r="62" spans="1:10" ht="27.75" x14ac:dyDescent="0.2">
      <c r="A62" s="8" t="s">
        <v>7</v>
      </c>
      <c r="B62" s="6"/>
      <c r="C62" s="6"/>
      <c r="D62" s="6">
        <f t="shared" si="13"/>
        <v>0</v>
      </c>
      <c r="E62" s="2" t="e">
        <f t="shared" si="14"/>
        <v>#DIV/0!</v>
      </c>
      <c r="F62" s="2" t="e">
        <f t="shared" si="15"/>
        <v>#DIV/0!</v>
      </c>
      <c r="G62" s="1">
        <f t="shared" si="16"/>
        <v>0</v>
      </c>
      <c r="H62" s="44"/>
      <c r="J62" s="43"/>
    </row>
    <row r="63" spans="1:10" ht="27.75" x14ac:dyDescent="0.2">
      <c r="A63" s="8" t="s">
        <v>20</v>
      </c>
      <c r="B63" s="6"/>
      <c r="C63" s="6"/>
      <c r="D63" s="6">
        <f t="shared" si="13"/>
        <v>0</v>
      </c>
      <c r="E63" s="2" t="e">
        <f t="shared" si="14"/>
        <v>#DIV/0!</v>
      </c>
      <c r="F63" s="2" t="e">
        <f t="shared" si="15"/>
        <v>#DIV/0!</v>
      </c>
      <c r="G63" s="1">
        <f t="shared" si="16"/>
        <v>0</v>
      </c>
      <c r="H63" s="44"/>
      <c r="J63" s="43"/>
    </row>
    <row r="64" spans="1:10" ht="27.75" x14ac:dyDescent="0.2">
      <c r="A64" s="8" t="s">
        <v>77</v>
      </c>
      <c r="B64" s="6"/>
      <c r="C64" s="6"/>
      <c r="D64" s="6">
        <f t="shared" si="13"/>
        <v>0</v>
      </c>
      <c r="E64" s="2" t="e">
        <f t="shared" si="14"/>
        <v>#DIV/0!</v>
      </c>
      <c r="F64" s="2" t="e">
        <f t="shared" si="15"/>
        <v>#DIV/0!</v>
      </c>
      <c r="G64" s="1">
        <f t="shared" si="16"/>
        <v>0</v>
      </c>
      <c r="H64" s="44"/>
      <c r="J64" s="43"/>
    </row>
    <row r="65" spans="1:10" ht="27.75" x14ac:dyDescent="0.2">
      <c r="A65" s="21" t="s">
        <v>122</v>
      </c>
      <c r="B65" s="6"/>
      <c r="C65" s="6"/>
      <c r="D65" s="6">
        <f t="shared" si="13"/>
        <v>0</v>
      </c>
      <c r="E65" s="2" t="e">
        <f t="shared" si="14"/>
        <v>#DIV/0!</v>
      </c>
      <c r="F65" s="2" t="e">
        <f t="shared" si="15"/>
        <v>#DIV/0!</v>
      </c>
      <c r="G65" s="1">
        <f t="shared" si="16"/>
        <v>0</v>
      </c>
      <c r="J65" s="43"/>
    </row>
    <row r="66" spans="1:10" ht="27.75" x14ac:dyDescent="0.2">
      <c r="A66" s="21" t="s">
        <v>123</v>
      </c>
      <c r="B66" s="6">
        <f>SUM('2015'!B133:B134)</f>
        <v>26</v>
      </c>
      <c r="C66" s="6">
        <f>SUM('2015'!C133:C134)</f>
        <v>6</v>
      </c>
      <c r="D66" s="6">
        <f t="shared" si="13"/>
        <v>32</v>
      </c>
      <c r="E66" s="2">
        <f t="shared" si="14"/>
        <v>0.8125</v>
      </c>
      <c r="F66" s="2">
        <f t="shared" si="15"/>
        <v>0.1875</v>
      </c>
      <c r="G66" s="1">
        <f t="shared" si="16"/>
        <v>3.2955715756951595E-2</v>
      </c>
      <c r="J66" s="43"/>
    </row>
    <row r="67" spans="1:10" ht="27.75" x14ac:dyDescent="0.2">
      <c r="A67" s="21" t="s">
        <v>124</v>
      </c>
      <c r="B67" s="6">
        <f>SUM('2015'!B135:B139)</f>
        <v>18</v>
      </c>
      <c r="C67" s="6">
        <f>SUM('2015'!C135:C139)</f>
        <v>9</v>
      </c>
      <c r="D67" s="6">
        <f t="shared" si="13"/>
        <v>27</v>
      </c>
      <c r="E67" s="2">
        <f t="shared" si="14"/>
        <v>0.66666666666666663</v>
      </c>
      <c r="F67" s="2">
        <f t="shared" si="15"/>
        <v>0.33333333333333331</v>
      </c>
      <c r="G67" s="1">
        <f t="shared" si="16"/>
        <v>2.7806385169927908E-2</v>
      </c>
      <c r="J67" s="43"/>
    </row>
    <row r="68" spans="1:10" ht="27.75" x14ac:dyDescent="0.2">
      <c r="A68" s="1" t="s">
        <v>125</v>
      </c>
      <c r="B68" s="27">
        <f>SUM(B58:B67)</f>
        <v>628</v>
      </c>
      <c r="C68" s="27">
        <f>SUM(C58:C67)</f>
        <v>343</v>
      </c>
      <c r="D68" s="34">
        <f t="shared" si="13"/>
        <v>971</v>
      </c>
      <c r="E68" s="1">
        <f t="shared" si="14"/>
        <v>0.64675592173017504</v>
      </c>
      <c r="F68" s="1">
        <f t="shared" si="15"/>
        <v>0.3532440782698249</v>
      </c>
      <c r="G68" s="20">
        <f>SUM(G58:G67)</f>
        <v>1</v>
      </c>
    </row>
    <row r="69" spans="1:10" ht="30" x14ac:dyDescent="0.2">
      <c r="A69" s="70"/>
      <c r="B69" s="70"/>
      <c r="C69" s="70"/>
      <c r="D69" s="70"/>
      <c r="E69" s="70"/>
      <c r="F69" s="70"/>
    </row>
    <row r="70" spans="1:10" ht="30" x14ac:dyDescent="0.2">
      <c r="A70" s="70"/>
      <c r="B70" s="70"/>
      <c r="C70" s="70"/>
      <c r="D70" s="70"/>
      <c r="E70" s="70"/>
      <c r="F70" s="70"/>
    </row>
    <row r="71" spans="1:10" ht="30" x14ac:dyDescent="0.2">
      <c r="A71" s="70"/>
      <c r="B71" s="70"/>
      <c r="C71" s="70"/>
      <c r="D71" s="70"/>
      <c r="E71" s="70"/>
      <c r="F71" s="70"/>
    </row>
    <row r="72" spans="1:10" ht="30" x14ac:dyDescent="0.2">
      <c r="A72" s="79" t="s">
        <v>80</v>
      </c>
      <c r="B72" s="79"/>
      <c r="C72" s="79"/>
      <c r="D72" s="79"/>
      <c r="E72" s="79"/>
      <c r="F72" s="79"/>
    </row>
    <row r="73" spans="1:10" ht="83.25" x14ac:dyDescent="0.2">
      <c r="A73" s="22" t="s">
        <v>0</v>
      </c>
      <c r="B73" s="4" t="s">
        <v>81</v>
      </c>
      <c r="C73" s="4" t="s">
        <v>82</v>
      </c>
      <c r="D73" s="4" t="s">
        <v>83</v>
      </c>
      <c r="E73" s="4" t="s">
        <v>84</v>
      </c>
      <c r="F73" s="4" t="s">
        <v>85</v>
      </c>
      <c r="G73" s="46"/>
    </row>
    <row r="74" spans="1:10" ht="27.75" x14ac:dyDescent="0.2">
      <c r="A74" s="21" t="s">
        <v>119</v>
      </c>
      <c r="B74" s="37">
        <f>'2015'!B143+'2015'!B144+'2015'!B145</f>
        <v>32122</v>
      </c>
      <c r="C74" s="37">
        <f>'2015'!C143+'2015'!C144+'2015'!C145</f>
        <v>1869</v>
      </c>
      <c r="D74" s="6">
        <f t="shared" ref="D74:D83" si="17">B74+C74</f>
        <v>33991</v>
      </c>
      <c r="E74" s="2">
        <f t="shared" ref="E74:E83" si="18">B74/D74</f>
        <v>0.94501485687387843</v>
      </c>
      <c r="F74" s="2">
        <f t="shared" ref="F74:F83" si="19">C74/D74</f>
        <v>5.498514312612162E-2</v>
      </c>
      <c r="G74"/>
    </row>
    <row r="75" spans="1:10" ht="27.75" x14ac:dyDescent="0.2">
      <c r="A75" s="21" t="s">
        <v>120</v>
      </c>
      <c r="B75" s="37">
        <f>'2015'!B146+'2015'!B147+'2015'!B148+'2015'!B149+'2015'!B151+'2015'!B152+'2015'!B153</f>
        <v>71359</v>
      </c>
      <c r="C75" s="37">
        <f>'2015'!C146+'2015'!C147+'2015'!C148+'2015'!C149+'2015'!C151+'2015'!C152+'2015'!C153</f>
        <v>1447</v>
      </c>
      <c r="D75" s="6">
        <f t="shared" si="17"/>
        <v>72806</v>
      </c>
      <c r="E75" s="2">
        <f t="shared" si="18"/>
        <v>0.98012526440128556</v>
      </c>
      <c r="F75" s="2">
        <f t="shared" si="19"/>
        <v>1.9874735598714392E-2</v>
      </c>
      <c r="G75"/>
    </row>
    <row r="76" spans="1:10" ht="27.75" x14ac:dyDescent="0.2">
      <c r="A76" s="21" t="s">
        <v>121</v>
      </c>
      <c r="B76" s="37"/>
      <c r="C76" s="37"/>
      <c r="D76" s="6">
        <f t="shared" si="17"/>
        <v>0</v>
      </c>
      <c r="E76" s="2" t="e">
        <f t="shared" si="18"/>
        <v>#DIV/0!</v>
      </c>
      <c r="F76" s="2" t="e">
        <f t="shared" si="19"/>
        <v>#DIV/0!</v>
      </c>
      <c r="G76" s="44"/>
    </row>
    <row r="77" spans="1:10" ht="27.75" x14ac:dyDescent="0.2">
      <c r="A77" s="11" t="s">
        <v>53</v>
      </c>
      <c r="B77" s="37"/>
      <c r="C77" s="37"/>
      <c r="D77" s="6">
        <f t="shared" si="17"/>
        <v>0</v>
      </c>
      <c r="E77" s="2" t="e">
        <f t="shared" si="18"/>
        <v>#DIV/0!</v>
      </c>
      <c r="F77" s="2" t="e">
        <f t="shared" si="19"/>
        <v>#DIV/0!</v>
      </c>
      <c r="G77" s="46"/>
    </row>
    <row r="78" spans="1:10" ht="27.75" x14ac:dyDescent="0.2">
      <c r="A78" s="11" t="s">
        <v>7</v>
      </c>
      <c r="B78" s="37"/>
      <c r="C78" s="37"/>
      <c r="D78" s="6">
        <f t="shared" si="17"/>
        <v>0</v>
      </c>
      <c r="E78" s="2" t="e">
        <f t="shared" si="18"/>
        <v>#DIV/0!</v>
      </c>
      <c r="F78" s="2" t="e">
        <f t="shared" si="19"/>
        <v>#DIV/0!</v>
      </c>
      <c r="G78" s="46"/>
    </row>
    <row r="79" spans="1:10" ht="27.75" x14ac:dyDescent="0.2">
      <c r="A79" s="11" t="s">
        <v>54</v>
      </c>
      <c r="B79" s="37"/>
      <c r="C79" s="37"/>
      <c r="D79" s="6">
        <f t="shared" si="17"/>
        <v>0</v>
      </c>
      <c r="E79" s="2" t="e">
        <f t="shared" si="18"/>
        <v>#DIV/0!</v>
      </c>
      <c r="F79" s="2" t="e">
        <f t="shared" si="19"/>
        <v>#DIV/0!</v>
      </c>
      <c r="G79" s="46"/>
    </row>
    <row r="80" spans="1:10" ht="27.75" x14ac:dyDescent="0.2">
      <c r="A80" s="37" t="s">
        <v>112</v>
      </c>
      <c r="B80" s="37"/>
      <c r="C80" s="37"/>
      <c r="D80" s="6">
        <f t="shared" si="17"/>
        <v>0</v>
      </c>
      <c r="E80" s="2" t="e">
        <f t="shared" si="18"/>
        <v>#DIV/0!</v>
      </c>
      <c r="F80" s="2" t="e">
        <f t="shared" si="19"/>
        <v>#DIV/0!</v>
      </c>
      <c r="G80" s="46"/>
    </row>
    <row r="81" spans="1:10" ht="27.75" x14ac:dyDescent="0.2">
      <c r="A81" s="11" t="s">
        <v>12</v>
      </c>
      <c r="B81" s="37"/>
      <c r="C81" s="37"/>
      <c r="D81" s="6">
        <f t="shared" si="17"/>
        <v>0</v>
      </c>
      <c r="E81" s="2" t="e">
        <f t="shared" si="18"/>
        <v>#DIV/0!</v>
      </c>
      <c r="F81" s="2" t="e">
        <f t="shared" si="19"/>
        <v>#DIV/0!</v>
      </c>
      <c r="G81" s="46"/>
    </row>
    <row r="82" spans="1:10" ht="27.75" x14ac:dyDescent="0.2">
      <c r="A82" s="21" t="s">
        <v>122</v>
      </c>
      <c r="B82" s="37"/>
      <c r="C82" s="37"/>
      <c r="D82" s="6">
        <f t="shared" si="17"/>
        <v>0</v>
      </c>
      <c r="E82" s="2" t="e">
        <f t="shared" si="18"/>
        <v>#DIV/0!</v>
      </c>
      <c r="F82" s="2" t="e">
        <f t="shared" si="19"/>
        <v>#DIV/0!</v>
      </c>
      <c r="G82" s="46"/>
    </row>
    <row r="83" spans="1:10" ht="27.75" x14ac:dyDescent="0.2">
      <c r="A83" s="21" t="s">
        <v>123</v>
      </c>
      <c r="B83" s="37"/>
      <c r="C83" s="37"/>
      <c r="D83" s="6">
        <f t="shared" si="17"/>
        <v>0</v>
      </c>
      <c r="E83" s="2" t="e">
        <f t="shared" si="18"/>
        <v>#DIV/0!</v>
      </c>
      <c r="F83" s="2" t="e">
        <f t="shared" si="19"/>
        <v>#DIV/0!</v>
      </c>
      <c r="G83" s="75"/>
      <c r="H83" s="75"/>
    </row>
    <row r="84" spans="1:10" ht="27.75" x14ac:dyDescent="0.2">
      <c r="A84" s="22" t="s">
        <v>9</v>
      </c>
      <c r="B84" s="71">
        <f>SUM(B74:B83)</f>
        <v>103481</v>
      </c>
      <c r="C84" s="71">
        <f>SUM(C74:C83)</f>
        <v>3316</v>
      </c>
      <c r="D84" s="71">
        <f>B84+C84</f>
        <v>106797</v>
      </c>
      <c r="E84" s="1">
        <f>B84/D84</f>
        <v>0.96895043868273456</v>
      </c>
      <c r="F84" s="1">
        <f>C84/D84</f>
        <v>3.1049561317265467E-2</v>
      </c>
      <c r="G84" s="46"/>
    </row>
    <row r="86" spans="1:10" x14ac:dyDescent="0.2">
      <c r="G86" s="46"/>
    </row>
    <row r="87" spans="1:10" ht="30" x14ac:dyDescent="0.2">
      <c r="A87" s="79" t="s">
        <v>86</v>
      </c>
      <c r="B87" s="79"/>
      <c r="C87" s="79"/>
      <c r="D87" s="79"/>
      <c r="E87" s="79"/>
      <c r="F87" s="79"/>
      <c r="G87" s="46"/>
    </row>
    <row r="88" spans="1:10" ht="83.25" x14ac:dyDescent="0.2">
      <c r="A88" s="22" t="s">
        <v>0</v>
      </c>
      <c r="B88" s="4" t="s">
        <v>81</v>
      </c>
      <c r="C88" s="4" t="s">
        <v>87</v>
      </c>
      <c r="D88" s="4" t="s">
        <v>88</v>
      </c>
      <c r="E88" s="4" t="s">
        <v>84</v>
      </c>
      <c r="F88" s="4" t="s">
        <v>85</v>
      </c>
      <c r="G88" s="46"/>
      <c r="J88" s="43"/>
    </row>
    <row r="89" spans="1:10" ht="27.75" x14ac:dyDescent="0.2">
      <c r="A89" s="21" t="s">
        <v>119</v>
      </c>
      <c r="B89" s="37">
        <f>'2015'!B174+'2015'!B175+'2015'!B176</f>
        <v>4018</v>
      </c>
      <c r="C89" s="37">
        <f>'2015'!C174+'2015'!C175+'2015'!C176</f>
        <v>309</v>
      </c>
      <c r="D89" s="7">
        <f t="shared" ref="D89:D100" si="20">B89+C89</f>
        <v>4327</v>
      </c>
      <c r="E89" s="2">
        <f t="shared" ref="E89:E100" si="21">B89/D89</f>
        <v>0.92858793621446734</v>
      </c>
      <c r="F89" s="2">
        <f t="shared" ref="F89:F100" si="22">C89/D89</f>
        <v>7.1412063785532706E-2</v>
      </c>
      <c r="G89" s="44"/>
      <c r="J89" s="43"/>
    </row>
    <row r="90" spans="1:10" ht="27.75" x14ac:dyDescent="0.2">
      <c r="A90" s="21" t="s">
        <v>120</v>
      </c>
      <c r="B90" s="37"/>
      <c r="C90" s="37"/>
      <c r="D90" s="7">
        <f t="shared" si="20"/>
        <v>0</v>
      </c>
      <c r="E90" s="2" t="e">
        <f t="shared" si="21"/>
        <v>#DIV/0!</v>
      </c>
      <c r="F90" s="2" t="e">
        <f t="shared" si="22"/>
        <v>#DIV/0!</v>
      </c>
      <c r="G90" s="46"/>
      <c r="J90" s="43"/>
    </row>
    <row r="91" spans="1:10" ht="27.75" x14ac:dyDescent="0.2">
      <c r="A91" s="21" t="s">
        <v>121</v>
      </c>
      <c r="B91" s="37"/>
      <c r="C91" s="37"/>
      <c r="D91" s="7">
        <f t="shared" si="20"/>
        <v>0</v>
      </c>
      <c r="E91" s="2" t="e">
        <f t="shared" si="21"/>
        <v>#DIV/0!</v>
      </c>
      <c r="F91" s="2" t="e">
        <f t="shared" si="22"/>
        <v>#DIV/0!</v>
      </c>
      <c r="G91" s="46"/>
      <c r="J91" s="43"/>
    </row>
    <row r="92" spans="1:10" ht="27.75" x14ac:dyDescent="0.2">
      <c r="A92" s="29" t="s">
        <v>16</v>
      </c>
      <c r="B92" s="37"/>
      <c r="C92" s="37"/>
      <c r="D92" s="7">
        <f t="shared" si="20"/>
        <v>0</v>
      </c>
      <c r="E92" s="2" t="e">
        <f t="shared" si="21"/>
        <v>#DIV/0!</v>
      </c>
      <c r="F92" s="2" t="e">
        <f t="shared" si="22"/>
        <v>#DIV/0!</v>
      </c>
      <c r="G92" s="46"/>
      <c r="J92" s="43"/>
    </row>
    <row r="93" spans="1:10" ht="27.75" x14ac:dyDescent="0.2">
      <c r="A93" s="29" t="s">
        <v>7</v>
      </c>
      <c r="B93" s="37"/>
      <c r="C93" s="37"/>
      <c r="D93" s="7">
        <f t="shared" si="20"/>
        <v>0</v>
      </c>
      <c r="E93" s="2" t="e">
        <f t="shared" si="21"/>
        <v>#DIV/0!</v>
      </c>
      <c r="F93" s="2" t="e">
        <f t="shared" si="22"/>
        <v>#DIV/0!</v>
      </c>
      <c r="G93" s="46"/>
      <c r="J93" s="43"/>
    </row>
    <row r="94" spans="1:10" ht="27.75" x14ac:dyDescent="0.2">
      <c r="A94" s="29" t="s">
        <v>20</v>
      </c>
      <c r="B94" s="37"/>
      <c r="C94" s="37"/>
      <c r="D94" s="7">
        <f t="shared" si="20"/>
        <v>0</v>
      </c>
      <c r="E94" s="2" t="e">
        <f t="shared" si="21"/>
        <v>#DIV/0!</v>
      </c>
      <c r="F94" s="2" t="e">
        <f t="shared" si="22"/>
        <v>#DIV/0!</v>
      </c>
      <c r="G94" s="46"/>
      <c r="J94" s="43"/>
    </row>
    <row r="95" spans="1:10" ht="27.75" x14ac:dyDescent="0.2">
      <c r="A95" s="38" t="s">
        <v>112</v>
      </c>
      <c r="B95" s="37"/>
      <c r="C95" s="37"/>
      <c r="D95" s="7">
        <f t="shared" si="20"/>
        <v>0</v>
      </c>
      <c r="E95" s="2" t="e">
        <f t="shared" si="21"/>
        <v>#DIV/0!</v>
      </c>
      <c r="F95" s="2" t="e">
        <f t="shared" si="22"/>
        <v>#DIV/0!</v>
      </c>
      <c r="G95" s="46"/>
      <c r="J95" s="43"/>
    </row>
    <row r="96" spans="1:10" ht="27.75" x14ac:dyDescent="0.2">
      <c r="A96" s="38" t="s">
        <v>12</v>
      </c>
      <c r="B96" s="37"/>
      <c r="C96" s="37"/>
      <c r="D96" s="7">
        <f t="shared" si="20"/>
        <v>0</v>
      </c>
      <c r="E96" s="2" t="e">
        <f t="shared" si="21"/>
        <v>#DIV/0!</v>
      </c>
      <c r="F96" s="2" t="e">
        <f t="shared" si="22"/>
        <v>#DIV/0!</v>
      </c>
      <c r="G96" s="46"/>
      <c r="J96" s="48"/>
    </row>
    <row r="97" spans="1:10" ht="27.75" x14ac:dyDescent="0.2">
      <c r="A97" s="21" t="s">
        <v>122</v>
      </c>
      <c r="B97" s="37"/>
      <c r="C97" s="37"/>
      <c r="D97" s="7">
        <f t="shared" si="20"/>
        <v>0</v>
      </c>
      <c r="E97" s="2" t="e">
        <f t="shared" si="21"/>
        <v>#DIV/0!</v>
      </c>
      <c r="F97" s="2" t="e">
        <f t="shared" si="22"/>
        <v>#DIV/0!</v>
      </c>
      <c r="G97" s="46"/>
      <c r="J97" s="43"/>
    </row>
    <row r="98" spans="1:10" ht="27.75" x14ac:dyDescent="0.2">
      <c r="A98" s="21" t="s">
        <v>123</v>
      </c>
      <c r="B98" s="37"/>
      <c r="C98" s="37"/>
      <c r="D98" s="7">
        <f t="shared" si="20"/>
        <v>0</v>
      </c>
      <c r="E98" s="2" t="e">
        <f t="shared" si="21"/>
        <v>#DIV/0!</v>
      </c>
      <c r="F98" s="2" t="e">
        <f t="shared" si="22"/>
        <v>#DIV/0!</v>
      </c>
      <c r="G98" s="46"/>
      <c r="J98" s="43"/>
    </row>
    <row r="99" spans="1:10" ht="27.75" x14ac:dyDescent="0.2">
      <c r="A99" s="39" t="s">
        <v>113</v>
      </c>
      <c r="B99" s="37"/>
      <c r="C99" s="37"/>
      <c r="D99" s="7">
        <f t="shared" si="20"/>
        <v>0</v>
      </c>
      <c r="E99" s="2" t="e">
        <f t="shared" si="21"/>
        <v>#DIV/0!</v>
      </c>
      <c r="F99" s="2" t="e">
        <f t="shared" si="22"/>
        <v>#DIV/0!</v>
      </c>
      <c r="G99" s="46"/>
      <c r="J99" s="43"/>
    </row>
    <row r="100" spans="1:10" ht="27.75" x14ac:dyDescent="0.2">
      <c r="A100" s="21" t="s">
        <v>124</v>
      </c>
      <c r="B100" s="37"/>
      <c r="C100" s="37"/>
      <c r="D100" s="7">
        <f t="shared" si="20"/>
        <v>0</v>
      </c>
      <c r="E100" s="2" t="e">
        <f t="shared" si="21"/>
        <v>#DIV/0!</v>
      </c>
      <c r="F100" s="2" t="e">
        <f t="shared" si="22"/>
        <v>#DIV/0!</v>
      </c>
      <c r="G100" s="46"/>
      <c r="J100" s="43"/>
    </row>
    <row r="101" spans="1:10" ht="27.75" x14ac:dyDescent="0.2">
      <c r="A101" s="49" t="s">
        <v>9</v>
      </c>
      <c r="B101" s="71">
        <f>SUM(B89:B100)</f>
        <v>4018</v>
      </c>
      <c r="C101" s="71">
        <f>SUM(C89:C100)</f>
        <v>309</v>
      </c>
      <c r="D101" s="71">
        <f>B101+C101</f>
        <v>4327</v>
      </c>
      <c r="E101" s="1">
        <f>B101/D101</f>
        <v>0.92858793621446734</v>
      </c>
      <c r="F101" s="1">
        <f>C101/D101</f>
        <v>7.1412063785532706E-2</v>
      </c>
      <c r="G101" s="46"/>
      <c r="J101" s="43"/>
    </row>
    <row r="105" spans="1:10" ht="30" x14ac:dyDescent="0.2">
      <c r="A105" s="82" t="s">
        <v>97</v>
      </c>
      <c r="B105" s="82"/>
      <c r="C105" s="82"/>
      <c r="D105" s="82"/>
      <c r="E105" s="82"/>
      <c r="F105" s="82"/>
    </row>
    <row r="106" spans="1:10" ht="27.75" x14ac:dyDescent="0.2">
      <c r="A106" s="17" t="s">
        <v>18</v>
      </c>
      <c r="B106" s="71" t="s">
        <v>90</v>
      </c>
      <c r="C106" s="71" t="s">
        <v>91</v>
      </c>
      <c r="D106" s="83" t="s">
        <v>35</v>
      </c>
      <c r="E106" s="83"/>
      <c r="F106" s="83"/>
    </row>
    <row r="107" spans="1:10" ht="27.75" x14ac:dyDescent="0.2">
      <c r="A107" s="50" t="s">
        <v>30</v>
      </c>
      <c r="B107" s="3">
        <f>'2015'!B209</f>
        <v>27791</v>
      </c>
      <c r="C107" s="3">
        <f>'2015'!C209</f>
        <v>462938</v>
      </c>
      <c r="D107" s="78">
        <f>B107/C107</f>
        <v>6.0031796914489628E-2</v>
      </c>
      <c r="E107" s="78"/>
      <c r="F107" s="78"/>
      <c r="G107" s="46"/>
    </row>
    <row r="108" spans="1:10" ht="27.75" x14ac:dyDescent="0.2">
      <c r="A108" s="50" t="s">
        <v>31</v>
      </c>
      <c r="B108" s="3">
        <f>'2015'!B210</f>
        <v>8574</v>
      </c>
      <c r="C108" s="3">
        <f>'2015'!C210</f>
        <v>115790</v>
      </c>
      <c r="D108" s="78">
        <f>B108/C108</f>
        <v>7.4047845237067103E-2</v>
      </c>
      <c r="E108" s="78"/>
      <c r="F108" s="78"/>
    </row>
    <row r="109" spans="1:10" ht="27.75" x14ac:dyDescent="0.2">
      <c r="A109" s="51"/>
      <c r="B109" s="13"/>
      <c r="C109" s="13"/>
      <c r="D109" s="13"/>
      <c r="E109" s="12"/>
      <c r="F109" s="12"/>
    </row>
    <row r="110" spans="1:10" ht="30" x14ac:dyDescent="0.2">
      <c r="A110" s="85" t="s">
        <v>128</v>
      </c>
      <c r="B110" s="85"/>
      <c r="C110" s="85"/>
      <c r="D110" s="85"/>
      <c r="E110" s="85"/>
      <c r="F110" s="85"/>
    </row>
    <row r="111" spans="1:10" ht="30" x14ac:dyDescent="0.2">
      <c r="A111" s="83" t="s">
        <v>22</v>
      </c>
      <c r="B111" s="83"/>
      <c r="C111" s="71" t="s">
        <v>30</v>
      </c>
      <c r="D111" s="83" t="s">
        <v>36</v>
      </c>
      <c r="E111" s="83"/>
      <c r="F111" s="83"/>
      <c r="G111" s="70"/>
    </row>
    <row r="112" spans="1:10" ht="27.75" x14ac:dyDescent="0.2">
      <c r="A112" s="84" t="s">
        <v>46</v>
      </c>
      <c r="B112" s="84"/>
      <c r="C112" s="3"/>
      <c r="D112" s="78"/>
      <c r="E112" s="78"/>
      <c r="F112" s="78"/>
      <c r="G112" s="44"/>
      <c r="H112" s="44"/>
      <c r="I112" s="44"/>
    </row>
    <row r="113" spans="1:9" ht="27.75" x14ac:dyDescent="0.2">
      <c r="A113" s="86" t="s">
        <v>32</v>
      </c>
      <c r="B113" s="86"/>
      <c r="C113" s="3"/>
      <c r="D113" s="78"/>
      <c r="E113" s="78"/>
      <c r="F113" s="78"/>
      <c r="G113" s="44"/>
      <c r="H113" s="44"/>
      <c r="I113" s="44"/>
    </row>
    <row r="114" spans="1:9" ht="27.75" x14ac:dyDescent="0.2">
      <c r="A114" s="86" t="s">
        <v>33</v>
      </c>
      <c r="B114" s="86"/>
      <c r="C114" s="3"/>
      <c r="D114" s="78"/>
      <c r="E114" s="78"/>
      <c r="F114" s="78"/>
      <c r="G114" s="44"/>
      <c r="H114" s="44"/>
      <c r="I114" s="44"/>
    </row>
    <row r="115" spans="1:9" ht="27.75" x14ac:dyDescent="0.2">
      <c r="A115" s="86" t="s">
        <v>15</v>
      </c>
      <c r="B115" s="86"/>
      <c r="C115" s="3"/>
      <c r="D115" s="78"/>
      <c r="E115" s="78"/>
      <c r="F115" s="78"/>
      <c r="G115" s="44"/>
      <c r="H115" s="44"/>
      <c r="I115" s="44"/>
    </row>
    <row r="116" spans="1:9" ht="27.75" x14ac:dyDescent="0.2">
      <c r="A116" s="86" t="s">
        <v>45</v>
      </c>
      <c r="B116" s="86"/>
      <c r="C116" s="3"/>
      <c r="D116" s="78"/>
      <c r="E116" s="78"/>
      <c r="F116" s="78"/>
      <c r="G116" s="44"/>
      <c r="H116" s="44"/>
      <c r="I116" s="44"/>
    </row>
    <row r="117" spans="1:9" ht="27.75" x14ac:dyDescent="0.2">
      <c r="A117" s="86" t="s">
        <v>34</v>
      </c>
      <c r="B117" s="86"/>
      <c r="C117" s="3"/>
      <c r="D117" s="78"/>
      <c r="E117" s="78"/>
      <c r="F117" s="78"/>
      <c r="G117" s="44"/>
      <c r="H117" s="44"/>
      <c r="I117" s="44"/>
    </row>
    <row r="120" spans="1:9" ht="30" x14ac:dyDescent="0.2">
      <c r="A120" s="85" t="s">
        <v>131</v>
      </c>
      <c r="B120" s="85"/>
      <c r="C120" s="85"/>
      <c r="D120" s="85"/>
      <c r="E120" s="85"/>
      <c r="F120" s="85"/>
      <c r="G120" s="44"/>
      <c r="H120" s="44"/>
      <c r="I120" s="44"/>
    </row>
    <row r="121" spans="1:9" ht="27.75" x14ac:dyDescent="0.2">
      <c r="A121" s="83" t="s">
        <v>22</v>
      </c>
      <c r="B121" s="83"/>
      <c r="C121" s="71" t="s">
        <v>30</v>
      </c>
      <c r="D121" s="83" t="s">
        <v>36</v>
      </c>
      <c r="E121" s="83"/>
      <c r="F121" s="83"/>
      <c r="G121" s="44"/>
      <c r="H121" s="44"/>
      <c r="I121" s="44"/>
    </row>
    <row r="122" spans="1:9" ht="27.75" x14ac:dyDescent="0.2">
      <c r="A122" s="84" t="s">
        <v>129</v>
      </c>
      <c r="B122" s="84"/>
      <c r="C122" s="3"/>
      <c r="D122" s="78"/>
      <c r="E122" s="78"/>
      <c r="F122" s="78"/>
      <c r="G122" s="44"/>
      <c r="H122" s="44"/>
      <c r="I122" s="44"/>
    </row>
    <row r="123" spans="1:9" ht="27.75" x14ac:dyDescent="0.2">
      <c r="A123" s="86" t="s">
        <v>32</v>
      </c>
      <c r="B123" s="86"/>
      <c r="C123" s="3"/>
      <c r="D123" s="78"/>
      <c r="E123" s="78"/>
      <c r="F123" s="78"/>
      <c r="G123" s="44"/>
      <c r="H123" s="44"/>
      <c r="I123" s="44"/>
    </row>
    <row r="124" spans="1:9" ht="27.75" x14ac:dyDescent="0.2">
      <c r="A124" s="86" t="s">
        <v>33</v>
      </c>
      <c r="B124" s="86"/>
      <c r="C124" s="3"/>
      <c r="D124" s="78"/>
      <c r="E124" s="78"/>
      <c r="F124" s="78"/>
      <c r="G124" s="44"/>
      <c r="H124" s="44"/>
      <c r="I124" s="44"/>
    </row>
    <row r="125" spans="1:9" ht="27.75" x14ac:dyDescent="0.2">
      <c r="A125" s="86" t="s">
        <v>15</v>
      </c>
      <c r="B125" s="86"/>
      <c r="C125" s="3"/>
      <c r="D125" s="78"/>
      <c r="E125" s="78"/>
      <c r="F125" s="78"/>
      <c r="G125" s="44"/>
      <c r="H125" s="44"/>
      <c r="I125" s="44"/>
    </row>
    <row r="126" spans="1:9" ht="27.75" x14ac:dyDescent="0.2">
      <c r="A126" s="86" t="s">
        <v>45</v>
      </c>
      <c r="B126" s="86"/>
      <c r="C126" s="3"/>
      <c r="D126" s="78"/>
      <c r="E126" s="78"/>
      <c r="F126" s="78"/>
      <c r="G126" s="44"/>
      <c r="H126" s="44"/>
      <c r="I126" s="44"/>
    </row>
    <row r="127" spans="1:9" ht="27.75" x14ac:dyDescent="0.2">
      <c r="A127" s="86" t="s">
        <v>34</v>
      </c>
      <c r="B127" s="86"/>
      <c r="C127" s="3"/>
      <c r="D127" s="78"/>
      <c r="E127" s="78"/>
      <c r="F127" s="78"/>
      <c r="G127" s="44"/>
      <c r="H127" s="44"/>
      <c r="I127" s="44"/>
    </row>
    <row r="133" spans="1:9" ht="20.25" x14ac:dyDescent="0.2">
      <c r="A133" s="90" t="s">
        <v>98</v>
      </c>
      <c r="B133" s="90"/>
      <c r="C133" s="90"/>
      <c r="D133" s="90"/>
      <c r="E133" s="90"/>
      <c r="F133" s="90"/>
      <c r="G133" s="44"/>
      <c r="H133" s="44"/>
      <c r="I133" s="44"/>
    </row>
    <row r="134" spans="1:9" ht="27.75" x14ac:dyDescent="0.2">
      <c r="A134" s="87" t="s">
        <v>22</v>
      </c>
      <c r="B134" s="88"/>
      <c r="C134" s="71" t="s">
        <v>23</v>
      </c>
      <c r="D134" s="87" t="s">
        <v>92</v>
      </c>
      <c r="E134" s="89"/>
      <c r="F134" s="88"/>
      <c r="G134" s="44"/>
      <c r="H134" s="44"/>
      <c r="I134" s="44"/>
    </row>
    <row r="135" spans="1:9" ht="27.75" x14ac:dyDescent="0.2">
      <c r="A135" s="91" t="s">
        <v>24</v>
      </c>
      <c r="B135" s="92"/>
      <c r="C135" s="3"/>
      <c r="D135" s="93"/>
      <c r="E135" s="94"/>
      <c r="F135" s="95"/>
      <c r="G135" s="44"/>
      <c r="H135" s="44"/>
      <c r="I135" s="44"/>
    </row>
    <row r="136" spans="1:9" ht="27.75" x14ac:dyDescent="0.2">
      <c r="A136" s="91" t="s">
        <v>25</v>
      </c>
      <c r="B136" s="92"/>
      <c r="C136" s="72"/>
      <c r="D136" s="93"/>
      <c r="E136" s="94"/>
      <c r="F136" s="95"/>
      <c r="G136" s="44"/>
      <c r="H136" s="44"/>
      <c r="I136" s="44"/>
    </row>
    <row r="137" spans="1:9" ht="27.75" x14ac:dyDescent="0.2">
      <c r="A137" s="52"/>
      <c r="B137" s="15"/>
      <c r="C137" s="15"/>
      <c r="D137" s="16"/>
      <c r="E137" s="12"/>
      <c r="F137" s="12"/>
      <c r="G137" s="44"/>
      <c r="H137" s="44"/>
      <c r="I137" s="44"/>
    </row>
    <row r="138" spans="1:9" ht="20.25" x14ac:dyDescent="0.2">
      <c r="A138" s="90" t="s">
        <v>99</v>
      </c>
      <c r="B138" s="90"/>
      <c r="C138" s="90"/>
      <c r="D138" s="90"/>
      <c r="E138" s="90"/>
      <c r="F138" s="90"/>
      <c r="G138" s="44"/>
      <c r="H138" s="44"/>
      <c r="I138" s="44"/>
    </row>
    <row r="139" spans="1:9" ht="27.75" x14ac:dyDescent="0.2">
      <c r="A139" s="87" t="s">
        <v>22</v>
      </c>
      <c r="B139" s="88"/>
      <c r="C139" s="71" t="s">
        <v>23</v>
      </c>
      <c r="D139" s="87" t="s">
        <v>93</v>
      </c>
      <c r="E139" s="89"/>
      <c r="F139" s="88"/>
      <c r="G139" s="44"/>
      <c r="H139" s="44"/>
      <c r="I139" s="44"/>
    </row>
    <row r="140" spans="1:9" ht="27.75" x14ac:dyDescent="0.2">
      <c r="A140" s="91" t="s">
        <v>26</v>
      </c>
      <c r="B140" s="92"/>
      <c r="C140" s="3"/>
      <c r="D140" s="93"/>
      <c r="E140" s="94"/>
      <c r="F140" s="95"/>
      <c r="G140" s="44"/>
      <c r="H140" s="44"/>
      <c r="I140" s="44"/>
    </row>
    <row r="141" spans="1:9" ht="27.75" x14ac:dyDescent="0.2">
      <c r="A141" s="91" t="s">
        <v>27</v>
      </c>
      <c r="B141" s="92"/>
      <c r="C141" s="3"/>
      <c r="D141" s="93"/>
      <c r="E141" s="94"/>
      <c r="F141" s="95"/>
      <c r="G141" s="44"/>
      <c r="H141" s="44"/>
      <c r="I141" s="44"/>
    </row>
    <row r="142" spans="1:9" ht="27.75" x14ac:dyDescent="0.2">
      <c r="A142" s="52"/>
      <c r="B142" s="15"/>
      <c r="C142" s="15"/>
      <c r="D142" s="16"/>
      <c r="E142" s="12"/>
      <c r="F142" s="12"/>
      <c r="G142" s="44"/>
      <c r="H142" s="44"/>
      <c r="I142" s="44"/>
    </row>
    <row r="143" spans="1:9" ht="20.25" x14ac:dyDescent="0.2">
      <c r="A143" s="90" t="s">
        <v>100</v>
      </c>
      <c r="B143" s="90"/>
      <c r="C143" s="90"/>
      <c r="D143" s="90"/>
      <c r="E143" s="90"/>
      <c r="F143" s="90"/>
      <c r="G143" s="44"/>
      <c r="H143" s="44"/>
      <c r="I143" s="44"/>
    </row>
    <row r="144" spans="1:9" ht="27.75" x14ac:dyDescent="0.2">
      <c r="A144" s="87" t="s">
        <v>22</v>
      </c>
      <c r="B144" s="88"/>
      <c r="C144" s="71" t="s">
        <v>23</v>
      </c>
      <c r="D144" s="87" t="s">
        <v>118</v>
      </c>
      <c r="E144" s="89"/>
      <c r="F144" s="88"/>
      <c r="G144" s="44"/>
      <c r="H144" s="44"/>
      <c r="I144" s="44"/>
    </row>
    <row r="145" spans="1:9" ht="27.75" x14ac:dyDescent="0.2">
      <c r="A145" s="91" t="s">
        <v>24</v>
      </c>
      <c r="B145" s="92"/>
      <c r="C145" s="3"/>
      <c r="D145" s="96"/>
      <c r="E145" s="97"/>
      <c r="F145" s="98"/>
      <c r="G145" s="44"/>
      <c r="H145" s="44"/>
      <c r="I145" s="44"/>
    </row>
    <row r="146" spans="1:9" ht="27.75" x14ac:dyDescent="0.2">
      <c r="A146" s="91" t="s">
        <v>26</v>
      </c>
      <c r="B146" s="92"/>
      <c r="C146" s="3"/>
      <c r="D146" s="96"/>
      <c r="E146" s="97"/>
      <c r="F146" s="98"/>
      <c r="G146" s="44"/>
      <c r="H146" s="44"/>
      <c r="I146" s="44"/>
    </row>
    <row r="147" spans="1:9" ht="27.75" x14ac:dyDescent="0.2">
      <c r="A147" s="51"/>
      <c r="B147" s="13"/>
      <c r="C147" s="13"/>
      <c r="D147" s="16"/>
      <c r="E147" s="12"/>
      <c r="F147" s="12"/>
      <c r="G147" s="44"/>
      <c r="H147" s="44"/>
      <c r="I147" s="44"/>
    </row>
    <row r="148" spans="1:9" ht="20.25" x14ac:dyDescent="0.2">
      <c r="A148" s="90" t="s">
        <v>101</v>
      </c>
      <c r="B148" s="90"/>
      <c r="C148" s="90"/>
      <c r="D148" s="90"/>
      <c r="E148" s="90"/>
      <c r="F148" s="90"/>
      <c r="G148" s="44"/>
      <c r="H148" s="44"/>
      <c r="I148" s="44"/>
    </row>
    <row r="149" spans="1:9" ht="27.75" x14ac:dyDescent="0.2">
      <c r="A149" s="87" t="s">
        <v>42</v>
      </c>
      <c r="B149" s="88"/>
      <c r="C149" s="71" t="s">
        <v>23</v>
      </c>
      <c r="D149" s="87" t="s">
        <v>94</v>
      </c>
      <c r="E149" s="89"/>
      <c r="F149" s="88"/>
      <c r="G149" s="44"/>
      <c r="H149" s="44"/>
      <c r="I149" s="44"/>
    </row>
    <row r="150" spans="1:9" ht="27.75" x14ac:dyDescent="0.2">
      <c r="A150" s="91" t="s">
        <v>30</v>
      </c>
      <c r="B150" s="92"/>
      <c r="C150" s="3"/>
      <c r="D150" s="96"/>
      <c r="E150" s="97"/>
      <c r="F150" s="98"/>
      <c r="G150" s="44"/>
      <c r="H150" s="44"/>
      <c r="I150" s="44"/>
    </row>
    <row r="151" spans="1:9" ht="27.75" x14ac:dyDescent="0.2">
      <c r="A151" s="91" t="s">
        <v>43</v>
      </c>
      <c r="B151" s="92"/>
      <c r="C151" s="72"/>
      <c r="D151" s="96"/>
      <c r="E151" s="97"/>
      <c r="F151" s="98"/>
      <c r="G151" s="44"/>
      <c r="H151" s="44"/>
      <c r="I151" s="44"/>
    </row>
    <row r="152" spans="1:9" ht="27.75" x14ac:dyDescent="0.2">
      <c r="A152" s="91" t="s">
        <v>44</v>
      </c>
      <c r="B152" s="92"/>
      <c r="C152" s="72"/>
      <c r="D152" s="96"/>
      <c r="E152" s="97"/>
      <c r="F152" s="98"/>
      <c r="G152" s="44"/>
      <c r="H152" s="44"/>
      <c r="I152" s="44"/>
    </row>
  </sheetData>
  <mergeCells count="72">
    <mergeCell ref="A56:G56"/>
    <mergeCell ref="A1:C1"/>
    <mergeCell ref="A2:G2"/>
    <mergeCell ref="A16:G16"/>
    <mergeCell ref="A30:G30"/>
    <mergeCell ref="A38:G38"/>
    <mergeCell ref="A113:B113"/>
    <mergeCell ref="D113:F113"/>
    <mergeCell ref="A72:F72"/>
    <mergeCell ref="A87:F87"/>
    <mergeCell ref="A105:F105"/>
    <mergeCell ref="D106:F106"/>
    <mergeCell ref="D107:F107"/>
    <mergeCell ref="D108:F108"/>
    <mergeCell ref="A110:F110"/>
    <mergeCell ref="A111:B111"/>
    <mergeCell ref="D111:F111"/>
    <mergeCell ref="A112:B112"/>
    <mergeCell ref="D112:F112"/>
    <mergeCell ref="A122:B122"/>
    <mergeCell ref="D122:F122"/>
    <mergeCell ref="A114:B114"/>
    <mergeCell ref="D114:F114"/>
    <mergeCell ref="A115:B115"/>
    <mergeCell ref="D115:F115"/>
    <mergeCell ref="A116:B116"/>
    <mergeCell ref="D116:F116"/>
    <mergeCell ref="A117:B117"/>
    <mergeCell ref="D117:F117"/>
    <mergeCell ref="A120:F120"/>
    <mergeCell ref="A121:B121"/>
    <mergeCell ref="D121:F121"/>
    <mergeCell ref="A123:B123"/>
    <mergeCell ref="D123:F123"/>
    <mergeCell ref="A124:B124"/>
    <mergeCell ref="D124:F124"/>
    <mergeCell ref="A125:B125"/>
    <mergeCell ref="D125:F125"/>
    <mergeCell ref="A139:B139"/>
    <mergeCell ref="D139:F139"/>
    <mergeCell ref="A126:B126"/>
    <mergeCell ref="D126:F126"/>
    <mergeCell ref="A127:B127"/>
    <mergeCell ref="D127:F127"/>
    <mergeCell ref="A133:F133"/>
    <mergeCell ref="A134:B134"/>
    <mergeCell ref="D134:F134"/>
    <mergeCell ref="A135:B135"/>
    <mergeCell ref="D135:F135"/>
    <mergeCell ref="A136:B136"/>
    <mergeCell ref="D136:F136"/>
    <mergeCell ref="A138:F138"/>
    <mergeCell ref="A149:B149"/>
    <mergeCell ref="D149:F149"/>
    <mergeCell ref="A140:B140"/>
    <mergeCell ref="D140:F140"/>
    <mergeCell ref="A141:B141"/>
    <mergeCell ref="D141:F141"/>
    <mergeCell ref="A143:F143"/>
    <mergeCell ref="A144:B144"/>
    <mergeCell ref="D144:F144"/>
    <mergeCell ref="A145:B145"/>
    <mergeCell ref="D145:F145"/>
    <mergeCell ref="A146:B146"/>
    <mergeCell ref="D146:F146"/>
    <mergeCell ref="A148:F148"/>
    <mergeCell ref="A150:B150"/>
    <mergeCell ref="D150:F150"/>
    <mergeCell ref="A151:B151"/>
    <mergeCell ref="D151:F151"/>
    <mergeCell ref="A152:B152"/>
    <mergeCell ref="D152:F1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2015</vt:lpstr>
      <vt:lpstr>اجمالي 2015</vt:lpstr>
      <vt:lpstr>'2015'!Print_Area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2016-02-03T17:54:08Z</dcterms:modified>
</cp:coreProperties>
</file>