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7710" yWindow="-15" windowWidth="7680" windowHeight="8250" firstSheet="1" activeTab="1"/>
  </bookViews>
  <sheets>
    <sheet name="الطلاب والمستجدون" sheetId="1" r:id="rId1"/>
    <sheet name="طلاب الدراسات العليا " sheetId="2" r:id="rId2"/>
    <sheet name="خريجي الدراسات العليا" sheetId="5" r:id="rId3"/>
    <sheet name="الطلاب السوريون" sheetId="3" r:id="rId4"/>
    <sheet name="المفتوح" sheetId="4" r:id="rId5"/>
    <sheet name="الهيئة والموفدين" sheetId="6" r:id="rId6"/>
    <sheet name="التمريض" sheetId="7" r:id="rId7"/>
  </sheets>
  <definedNames>
    <definedName name="_xlnm._FilterDatabase" localSheetId="0" hidden="1">'الطلاب والمستجدون'!$M$3:$V$267</definedName>
    <definedName name="_xlnm._FilterDatabase" localSheetId="4" hidden="1">المفتوح!$A$5:$R$21</definedName>
    <definedName name="_xlnm._FilterDatabase" localSheetId="5" hidden="1">'الهيئة والموفدين'!$A$3:$R$119</definedName>
    <definedName name="_xlnm._FilterDatabase" localSheetId="1" hidden="1">'طلاب الدراسات العليا '!$A$120:$L$238</definedName>
    <definedName name="_xlnm.Print_Area" localSheetId="0">'الطلاب والمستجدون'!$G$1:$S$545</definedName>
    <definedName name="_xlnm.Print_Titles" localSheetId="3">'الطلاب السوريون'!$4:$5</definedName>
    <definedName name="_xlnm.Print_Titles" localSheetId="0">'الطلاب والمستجدون'!$3:$4</definedName>
    <definedName name="_xlnm.Print_Titles" localSheetId="4">المفتوح!$5:$6</definedName>
    <definedName name="_xlnm.Print_Titles" localSheetId="1">'طلاب الدراسات العليا '!$3:$4</definedName>
  </definedNames>
  <calcPr calcId="124519"/>
</workbook>
</file>

<file path=xl/calcChain.xml><?xml version="1.0" encoding="utf-8"?>
<calcChain xmlns="http://schemas.openxmlformats.org/spreadsheetml/2006/main">
  <c r="F240" i="2"/>
  <c r="E240"/>
  <c r="D240"/>
  <c r="C7" i="7"/>
  <c r="D256" i="6" l="1"/>
  <c r="C256"/>
  <c r="I209" l="1"/>
  <c r="I195"/>
  <c r="I184"/>
  <c r="I166"/>
  <c r="H39" i="4"/>
  <c r="K25" i="5"/>
  <c r="J25"/>
  <c r="H25"/>
  <c r="G25"/>
  <c r="E25"/>
  <c r="D25"/>
  <c r="F12"/>
  <c r="I12"/>
  <c r="L12"/>
  <c r="F11"/>
  <c r="I11"/>
  <c r="L11"/>
  <c r="F6"/>
  <c r="I6"/>
  <c r="L6"/>
  <c r="F7"/>
  <c r="I7"/>
  <c r="L7"/>
  <c r="F8"/>
  <c r="I8"/>
  <c r="L8"/>
  <c r="F9"/>
  <c r="I9"/>
  <c r="L9"/>
  <c r="E242" i="6" l="1"/>
  <c r="G242"/>
  <c r="H242"/>
  <c r="J242"/>
  <c r="K242"/>
  <c r="D242"/>
  <c r="E118"/>
  <c r="F118"/>
  <c r="G118"/>
  <c r="H118"/>
  <c r="I118"/>
  <c r="J118"/>
  <c r="K118"/>
  <c r="L118"/>
  <c r="M118"/>
  <c r="N118"/>
  <c r="O118"/>
  <c r="D118"/>
  <c r="L188"/>
  <c r="I188"/>
  <c r="F188"/>
  <c r="L214"/>
  <c r="I214"/>
  <c r="F214"/>
  <c r="L186"/>
  <c r="I186"/>
  <c r="F186"/>
  <c r="L212"/>
  <c r="I212"/>
  <c r="F212"/>
  <c r="L202"/>
  <c r="I202"/>
  <c r="F202"/>
  <c r="L181"/>
  <c r="I181"/>
  <c r="F181"/>
  <c r="L193"/>
  <c r="I193"/>
  <c r="F193"/>
  <c r="L176"/>
  <c r="I176"/>
  <c r="F176"/>
  <c r="L201"/>
  <c r="I201"/>
  <c r="F201"/>
  <c r="L207"/>
  <c r="I207"/>
  <c r="F207"/>
  <c r="L165"/>
  <c r="I165"/>
  <c r="F165"/>
  <c r="L160"/>
  <c r="I160"/>
  <c r="F160"/>
  <c r="L130"/>
  <c r="I130"/>
  <c r="F130"/>
  <c r="I242" l="1"/>
  <c r="F242"/>
  <c r="L242"/>
  <c r="E241"/>
  <c r="G241"/>
  <c r="H241"/>
  <c r="J241"/>
  <c r="K241"/>
  <c r="D241"/>
  <c r="L234"/>
  <c r="I234"/>
  <c r="F234"/>
  <c r="L221"/>
  <c r="I221"/>
  <c r="F221"/>
  <c r="L229"/>
  <c r="I229"/>
  <c r="F229"/>
  <c r="L226"/>
  <c r="I226"/>
  <c r="F226"/>
  <c r="L218"/>
  <c r="I218"/>
  <c r="F218"/>
  <c r="L228"/>
  <c r="I228"/>
  <c r="F228"/>
  <c r="L211"/>
  <c r="I211"/>
  <c r="F211"/>
  <c r="L206"/>
  <c r="I206"/>
  <c r="F206"/>
  <c r="L200"/>
  <c r="I200"/>
  <c r="F200"/>
  <c r="L192"/>
  <c r="I192"/>
  <c r="F192"/>
  <c r="L185"/>
  <c r="I185"/>
  <c r="F185"/>
  <c r="L180"/>
  <c r="I180"/>
  <c r="F180"/>
  <c r="L175"/>
  <c r="I175"/>
  <c r="F175"/>
  <c r="L159"/>
  <c r="I159"/>
  <c r="F159"/>
  <c r="L164"/>
  <c r="I164"/>
  <c r="F164"/>
  <c r="L169"/>
  <c r="I169"/>
  <c r="L155"/>
  <c r="I155"/>
  <c r="F155"/>
  <c r="L151"/>
  <c r="I151"/>
  <c r="F151"/>
  <c r="L147"/>
  <c r="I147"/>
  <c r="F147"/>
  <c r="L142"/>
  <c r="I142"/>
  <c r="F142"/>
  <c r="L138"/>
  <c r="I138"/>
  <c r="F138"/>
  <c r="L134"/>
  <c r="I134"/>
  <c r="F134"/>
  <c r="L129"/>
  <c r="I129"/>
  <c r="F129"/>
  <c r="Q112"/>
  <c r="P112"/>
  <c r="R112" s="1"/>
  <c r="E117"/>
  <c r="F117"/>
  <c r="G117"/>
  <c r="H117"/>
  <c r="I117"/>
  <c r="J117"/>
  <c r="K117"/>
  <c r="L117"/>
  <c r="M117"/>
  <c r="N117"/>
  <c r="O117"/>
  <c r="D117"/>
  <c r="N38" i="4"/>
  <c r="F241" i="6" l="1"/>
  <c r="L241"/>
  <c r="I241"/>
  <c r="E116"/>
  <c r="F116"/>
  <c r="G116"/>
  <c r="H116"/>
  <c r="I116"/>
  <c r="J116"/>
  <c r="K116"/>
  <c r="L116"/>
  <c r="M116"/>
  <c r="N116"/>
  <c r="O116"/>
  <c r="D116"/>
  <c r="P37"/>
  <c r="E240" l="1"/>
  <c r="G240"/>
  <c r="H240"/>
  <c r="J240"/>
  <c r="K240"/>
  <c r="D240"/>
  <c r="L233"/>
  <c r="I233"/>
  <c r="F233"/>
  <c r="L237"/>
  <c r="I237"/>
  <c r="F237"/>
  <c r="L236"/>
  <c r="I236"/>
  <c r="F236"/>
  <c r="D238"/>
  <c r="E238"/>
  <c r="G238"/>
  <c r="H238"/>
  <c r="J238"/>
  <c r="K238"/>
  <c r="D239"/>
  <c r="E239"/>
  <c r="G239"/>
  <c r="H239"/>
  <c r="J239"/>
  <c r="K239"/>
  <c r="L227"/>
  <c r="I227"/>
  <c r="F227"/>
  <c r="L220"/>
  <c r="I220"/>
  <c r="F220"/>
  <c r="L210"/>
  <c r="I210"/>
  <c r="F210"/>
  <c r="L205"/>
  <c r="I205"/>
  <c r="F205"/>
  <c r="L199"/>
  <c r="I199"/>
  <c r="F199"/>
  <c r="L191"/>
  <c r="I191"/>
  <c r="F191"/>
  <c r="L179"/>
  <c r="I179"/>
  <c r="F179"/>
  <c r="L173"/>
  <c r="I173"/>
  <c r="F173"/>
  <c r="L174"/>
  <c r="I174"/>
  <c r="F174"/>
  <c r="L158"/>
  <c r="I158"/>
  <c r="F158"/>
  <c r="L163"/>
  <c r="I163"/>
  <c r="F163"/>
  <c r="L154"/>
  <c r="I154"/>
  <c r="F154"/>
  <c r="I150"/>
  <c r="F150"/>
  <c r="L146"/>
  <c r="I146"/>
  <c r="F146"/>
  <c r="L150"/>
  <c r="L141"/>
  <c r="I141"/>
  <c r="F141"/>
  <c r="L137"/>
  <c r="I137"/>
  <c r="F137"/>
  <c r="L133"/>
  <c r="I133"/>
  <c r="F133"/>
  <c r="L128"/>
  <c r="I128"/>
  <c r="F128"/>
  <c r="K243" l="1"/>
  <c r="H243"/>
  <c r="E243"/>
  <c r="J243"/>
  <c r="G243"/>
  <c r="D243"/>
  <c r="I240"/>
  <c r="F240"/>
  <c r="L240"/>
  <c r="I235" l="1"/>
  <c r="F235"/>
  <c r="L232"/>
  <c r="I232"/>
  <c r="F232"/>
  <c r="L204"/>
  <c r="I204"/>
  <c r="F204"/>
  <c r="L198"/>
  <c r="I198"/>
  <c r="F198"/>
  <c r="L197"/>
  <c r="I197"/>
  <c r="F197"/>
  <c r="L194"/>
  <c r="I194"/>
  <c r="F194"/>
  <c r="L190"/>
  <c r="I190"/>
  <c r="F190"/>
  <c r="L183"/>
  <c r="I183"/>
  <c r="F183"/>
  <c r="L178"/>
  <c r="I178"/>
  <c r="F178"/>
  <c r="L172"/>
  <c r="I172"/>
  <c r="F172"/>
  <c r="L157"/>
  <c r="I157"/>
  <c r="F157"/>
  <c r="L167"/>
  <c r="I167"/>
  <c r="F167"/>
  <c r="L162"/>
  <c r="I162"/>
  <c r="F162"/>
  <c r="L153"/>
  <c r="I153"/>
  <c r="F153"/>
  <c r="L149"/>
  <c r="I149"/>
  <c r="F149"/>
  <c r="L145"/>
  <c r="I145"/>
  <c r="F145"/>
  <c r="L140"/>
  <c r="I140"/>
  <c r="F140"/>
  <c r="L136"/>
  <c r="I136"/>
  <c r="F136"/>
  <c r="L132"/>
  <c r="I132"/>
  <c r="F132"/>
  <c r="L127"/>
  <c r="I127"/>
  <c r="F127"/>
  <c r="E115"/>
  <c r="F115"/>
  <c r="G115"/>
  <c r="H115"/>
  <c r="I115"/>
  <c r="J115"/>
  <c r="K115"/>
  <c r="L115"/>
  <c r="M115"/>
  <c r="N115"/>
  <c r="O115"/>
  <c r="D115"/>
  <c r="F239" l="1"/>
  <c r="L239"/>
  <c r="I239"/>
  <c r="L187"/>
  <c r="I187"/>
  <c r="F187"/>
  <c r="L213"/>
  <c r="I213"/>
  <c r="F213"/>
  <c r="L171"/>
  <c r="I171"/>
  <c r="F171"/>
  <c r="L182"/>
  <c r="I182"/>
  <c r="F182"/>
  <c r="L208"/>
  <c r="I208"/>
  <c r="F208"/>
  <c r="L231"/>
  <c r="I231"/>
  <c r="F231"/>
  <c r="L230"/>
  <c r="I230"/>
  <c r="F230"/>
  <c r="L215"/>
  <c r="I215"/>
  <c r="F215"/>
  <c r="L223"/>
  <c r="I223"/>
  <c r="F223"/>
  <c r="L217"/>
  <c r="I217"/>
  <c r="F217"/>
  <c r="L196"/>
  <c r="I196"/>
  <c r="F196"/>
  <c r="L170"/>
  <c r="I170"/>
  <c r="F170"/>
  <c r="L203"/>
  <c r="I203"/>
  <c r="F203"/>
  <c r="L177"/>
  <c r="I177"/>
  <c r="F177"/>
  <c r="L189"/>
  <c r="I189"/>
  <c r="F189"/>
  <c r="L161" l="1"/>
  <c r="I161"/>
  <c r="F161"/>
  <c r="L152"/>
  <c r="I152"/>
  <c r="F152"/>
  <c r="L148"/>
  <c r="I148"/>
  <c r="F148"/>
  <c r="L144"/>
  <c r="I144"/>
  <c r="F144"/>
  <c r="L139"/>
  <c r="I139"/>
  <c r="F139"/>
  <c r="L135"/>
  <c r="I135"/>
  <c r="F135"/>
  <c r="L131"/>
  <c r="I131"/>
  <c r="F131"/>
  <c r="L126"/>
  <c r="I126"/>
  <c r="F126"/>
  <c r="E114"/>
  <c r="E119" s="1"/>
  <c r="F114"/>
  <c r="F119" s="1"/>
  <c r="G114"/>
  <c r="G119" s="1"/>
  <c r="H114"/>
  <c r="H119" s="1"/>
  <c r="I114"/>
  <c r="I119" s="1"/>
  <c r="J114"/>
  <c r="J119" s="1"/>
  <c r="K114"/>
  <c r="K119" s="1"/>
  <c r="L114"/>
  <c r="L119" s="1"/>
  <c r="M114"/>
  <c r="M119" s="1"/>
  <c r="N114"/>
  <c r="N119" s="1"/>
  <c r="O114"/>
  <c r="O119" s="1"/>
  <c r="D114"/>
  <c r="D119" s="1"/>
  <c r="P6"/>
  <c r="Q6"/>
  <c r="R6" s="1"/>
  <c r="P7"/>
  <c r="Q7"/>
  <c r="P8"/>
  <c r="Q8"/>
  <c r="R8" s="1"/>
  <c r="P9"/>
  <c r="Q9"/>
  <c r="P10"/>
  <c r="Q10"/>
  <c r="R10" s="1"/>
  <c r="P11"/>
  <c r="Q11"/>
  <c r="P12"/>
  <c r="Q12"/>
  <c r="P13"/>
  <c r="Q13"/>
  <c r="P14"/>
  <c r="Q14"/>
  <c r="P15"/>
  <c r="Q15"/>
  <c r="P16"/>
  <c r="Q16"/>
  <c r="P17"/>
  <c r="Q17"/>
  <c r="P18"/>
  <c r="Q18"/>
  <c r="P19"/>
  <c r="Q19"/>
  <c r="P20"/>
  <c r="Q20"/>
  <c r="P21"/>
  <c r="Q21"/>
  <c r="P22"/>
  <c r="Q22"/>
  <c r="P23"/>
  <c r="Q23"/>
  <c r="P24"/>
  <c r="Q24"/>
  <c r="P25"/>
  <c r="Q25"/>
  <c r="P26"/>
  <c r="Q26"/>
  <c r="P27"/>
  <c r="Q27"/>
  <c r="P28"/>
  <c r="Q28"/>
  <c r="P29"/>
  <c r="Q29"/>
  <c r="P30"/>
  <c r="Q30"/>
  <c r="P31"/>
  <c r="Q31"/>
  <c r="P32"/>
  <c r="Q32"/>
  <c r="P33"/>
  <c r="Q33"/>
  <c r="P34"/>
  <c r="Q34"/>
  <c r="P35"/>
  <c r="Q35"/>
  <c r="P36"/>
  <c r="Q36"/>
  <c r="Q37"/>
  <c r="P38"/>
  <c r="Q38"/>
  <c r="P39"/>
  <c r="Q39"/>
  <c r="P40"/>
  <c r="Q40"/>
  <c r="P41"/>
  <c r="Q41"/>
  <c r="P42"/>
  <c r="Q42"/>
  <c r="P43"/>
  <c r="Q43"/>
  <c r="P44"/>
  <c r="Q44"/>
  <c r="P45"/>
  <c r="Q45"/>
  <c r="P46"/>
  <c r="Q46"/>
  <c r="P47"/>
  <c r="Q47"/>
  <c r="P48"/>
  <c r="Q48"/>
  <c r="P49"/>
  <c r="Q49"/>
  <c r="P50"/>
  <c r="Q50"/>
  <c r="P51"/>
  <c r="Q51"/>
  <c r="P52"/>
  <c r="Q52"/>
  <c r="P53"/>
  <c r="Q53"/>
  <c r="P54"/>
  <c r="Q54"/>
  <c r="P55"/>
  <c r="Q55"/>
  <c r="P56"/>
  <c r="Q56"/>
  <c r="P57"/>
  <c r="Q57"/>
  <c r="P58"/>
  <c r="Q58"/>
  <c r="P59"/>
  <c r="Q59"/>
  <c r="P60"/>
  <c r="Q60"/>
  <c r="P61"/>
  <c r="Q61"/>
  <c r="P62"/>
  <c r="Q62"/>
  <c r="P63"/>
  <c r="Q63"/>
  <c r="P64"/>
  <c r="Q64"/>
  <c r="P65"/>
  <c r="Q65"/>
  <c r="P66"/>
  <c r="Q66"/>
  <c r="P67"/>
  <c r="Q67"/>
  <c r="P68"/>
  <c r="Q68"/>
  <c r="P69"/>
  <c r="Q69"/>
  <c r="P70"/>
  <c r="Q70"/>
  <c r="P71"/>
  <c r="Q71"/>
  <c r="P72"/>
  <c r="Q72"/>
  <c r="P73"/>
  <c r="Q73"/>
  <c r="P74"/>
  <c r="Q74"/>
  <c r="P75"/>
  <c r="Q75"/>
  <c r="P76"/>
  <c r="Q76"/>
  <c r="P77"/>
  <c r="Q77"/>
  <c r="P78"/>
  <c r="Q78"/>
  <c r="P79"/>
  <c r="Q79"/>
  <c r="P80"/>
  <c r="Q80"/>
  <c r="P81"/>
  <c r="Q81"/>
  <c r="P82"/>
  <c r="Q82"/>
  <c r="P83"/>
  <c r="Q83"/>
  <c r="P84"/>
  <c r="Q84"/>
  <c r="P85"/>
  <c r="Q85"/>
  <c r="P86"/>
  <c r="Q86"/>
  <c r="P87"/>
  <c r="Q87"/>
  <c r="P88"/>
  <c r="Q88"/>
  <c r="P89"/>
  <c r="Q89"/>
  <c r="P90"/>
  <c r="Q90"/>
  <c r="P91"/>
  <c r="Q91"/>
  <c r="P92"/>
  <c r="Q92"/>
  <c r="P93"/>
  <c r="Q93"/>
  <c r="P94"/>
  <c r="Q94"/>
  <c r="P95"/>
  <c r="Q95"/>
  <c r="P96"/>
  <c r="Q96"/>
  <c r="P97"/>
  <c r="Q97"/>
  <c r="P98"/>
  <c r="Q98"/>
  <c r="P99"/>
  <c r="Q99"/>
  <c r="P100"/>
  <c r="Q100"/>
  <c r="P101"/>
  <c r="P118" s="1"/>
  <c r="Q101"/>
  <c r="Q118" s="1"/>
  <c r="P102"/>
  <c r="Q102"/>
  <c r="P103"/>
  <c r="Q103"/>
  <c r="P104"/>
  <c r="Q104"/>
  <c r="P105"/>
  <c r="Q105"/>
  <c r="P106"/>
  <c r="Q106"/>
  <c r="P107"/>
  <c r="Q107"/>
  <c r="P108"/>
  <c r="P117" s="1"/>
  <c r="Q108"/>
  <c r="Q117" s="1"/>
  <c r="P109"/>
  <c r="Q109"/>
  <c r="P110"/>
  <c r="Q110"/>
  <c r="P111"/>
  <c r="Q111"/>
  <c r="P113"/>
  <c r="Q113"/>
  <c r="P115"/>
  <c r="Q115"/>
  <c r="P116"/>
  <c r="Q116"/>
  <c r="P119"/>
  <c r="Q119"/>
  <c r="Q5"/>
  <c r="P5"/>
  <c r="R7" l="1"/>
  <c r="F238"/>
  <c r="F243" s="1"/>
  <c r="L238"/>
  <c r="L243" s="1"/>
  <c r="I238"/>
  <c r="I243" s="1"/>
  <c r="Q114"/>
  <c r="P114"/>
  <c r="R90"/>
  <c r="R78"/>
  <c r="R66"/>
  <c r="R59"/>
  <c r="R52"/>
  <c r="R51"/>
  <c r="R50"/>
  <c r="R49"/>
  <c r="R48"/>
  <c r="R47"/>
  <c r="R43"/>
  <c r="R42"/>
  <c r="R41"/>
  <c r="R40"/>
  <c r="R39"/>
  <c r="R38"/>
  <c r="R37"/>
  <c r="R33"/>
  <c r="R31"/>
  <c r="R29"/>
  <c r="R28"/>
  <c r="R27"/>
  <c r="R26"/>
  <c r="R25"/>
  <c r="R24"/>
  <c r="R23"/>
  <c r="R22"/>
  <c r="R21"/>
  <c r="R20"/>
  <c r="R19"/>
  <c r="R18"/>
  <c r="R17"/>
  <c r="R14"/>
  <c r="R115"/>
  <c r="R113"/>
  <c r="R109"/>
  <c r="R108"/>
  <c r="R104"/>
  <c r="R103"/>
  <c r="R102"/>
  <c r="R101"/>
  <c r="R97"/>
  <c r="R94"/>
  <c r="R93"/>
  <c r="R92"/>
  <c r="R91"/>
  <c r="R85"/>
  <c r="R83"/>
  <c r="R82"/>
  <c r="R81"/>
  <c r="R80"/>
  <c r="R79"/>
  <c r="R87"/>
  <c r="R86"/>
  <c r="R74"/>
  <c r="R73"/>
  <c r="R72"/>
  <c r="R69"/>
  <c r="R67"/>
  <c r="R5"/>
  <c r="R119"/>
  <c r="R88"/>
  <c r="R84"/>
  <c r="R77"/>
  <c r="R76"/>
  <c r="R75"/>
  <c r="R64"/>
  <c r="R63"/>
  <c r="R62"/>
  <c r="R61"/>
  <c r="R60"/>
  <c r="R107"/>
  <c r="R106"/>
  <c r="R105"/>
  <c r="R99"/>
  <c r="R98"/>
  <c r="R89"/>
  <c r="R71"/>
  <c r="R70"/>
  <c r="R65"/>
  <c r="R58"/>
  <c r="R57"/>
  <c r="R56"/>
  <c r="R55"/>
  <c r="R54"/>
  <c r="R53"/>
  <c r="R116"/>
  <c r="R36"/>
  <c r="R35"/>
  <c r="R34"/>
  <c r="R16"/>
  <c r="R15"/>
  <c r="R111"/>
  <c r="R110"/>
  <c r="R96"/>
  <c r="R95"/>
  <c r="R68"/>
  <c r="R46"/>
  <c r="R45"/>
  <c r="R44"/>
  <c r="R32"/>
  <c r="R12"/>
  <c r="R11"/>
  <c r="R100"/>
  <c r="R30"/>
  <c r="R13"/>
  <c r="R9"/>
  <c r="R118" l="1"/>
  <c r="R117"/>
  <c r="R114"/>
  <c r="V7" i="1" l="1"/>
  <c r="E21" i="5" l="1"/>
  <c r="D21"/>
  <c r="K21"/>
  <c r="J21"/>
  <c r="K141"/>
  <c r="J141"/>
  <c r="H141"/>
  <c r="G141"/>
  <c r="E141"/>
  <c r="D141"/>
  <c r="K140"/>
  <c r="J140"/>
  <c r="H140"/>
  <c r="G140"/>
  <c r="E140"/>
  <c r="D140"/>
  <c r="K139"/>
  <c r="J139"/>
  <c r="H139"/>
  <c r="G139"/>
  <c r="E139"/>
  <c r="D139"/>
  <c r="K138"/>
  <c r="K143" s="1"/>
  <c r="J138"/>
  <c r="H138"/>
  <c r="G138"/>
  <c r="G143" s="1"/>
  <c r="E138"/>
  <c r="E143" s="1"/>
  <c r="D138"/>
  <c r="L137"/>
  <c r="I137"/>
  <c r="F137"/>
  <c r="L136"/>
  <c r="I136"/>
  <c r="F136"/>
  <c r="L135"/>
  <c r="I135"/>
  <c r="F135"/>
  <c r="L134"/>
  <c r="I134"/>
  <c r="F134"/>
  <c r="L133"/>
  <c r="I133"/>
  <c r="F133"/>
  <c r="L132"/>
  <c r="I132"/>
  <c r="F132"/>
  <c r="L131"/>
  <c r="I131"/>
  <c r="F131"/>
  <c r="L130"/>
  <c r="I130"/>
  <c r="I141" s="1"/>
  <c r="F130"/>
  <c r="L129"/>
  <c r="I129"/>
  <c r="F129"/>
  <c r="L128"/>
  <c r="I128"/>
  <c r="F128"/>
  <c r="L127"/>
  <c r="I127"/>
  <c r="F127"/>
  <c r="L126"/>
  <c r="I126"/>
  <c r="F126"/>
  <c r="L125"/>
  <c r="I125"/>
  <c r="F125"/>
  <c r="L124"/>
  <c r="I124"/>
  <c r="F124"/>
  <c r="L123"/>
  <c r="I123"/>
  <c r="F123"/>
  <c r="F122"/>
  <c r="L121"/>
  <c r="F121"/>
  <c r="L120"/>
  <c r="I120"/>
  <c r="F120"/>
  <c r="K118"/>
  <c r="K148" s="1"/>
  <c r="J118"/>
  <c r="J148" s="1"/>
  <c r="H118"/>
  <c r="H148" s="1"/>
  <c r="G118"/>
  <c r="E118"/>
  <c r="E148" s="1"/>
  <c r="D118"/>
  <c r="D148" s="1"/>
  <c r="K117"/>
  <c r="J117"/>
  <c r="H117"/>
  <c r="G117"/>
  <c r="E117"/>
  <c r="D117"/>
  <c r="K116"/>
  <c r="J116"/>
  <c r="H116"/>
  <c r="G116"/>
  <c r="E116"/>
  <c r="D116"/>
  <c r="K115"/>
  <c r="J115"/>
  <c r="H115"/>
  <c r="G115"/>
  <c r="E115"/>
  <c r="D115"/>
  <c r="K114"/>
  <c r="K119" s="1"/>
  <c r="J114"/>
  <c r="J119" s="1"/>
  <c r="H114"/>
  <c r="H119" s="1"/>
  <c r="G114"/>
  <c r="E114"/>
  <c r="D114"/>
  <c r="L113"/>
  <c r="I113"/>
  <c r="F113"/>
  <c r="L112"/>
  <c r="I112"/>
  <c r="F112"/>
  <c r="L111"/>
  <c r="I111"/>
  <c r="F111"/>
  <c r="L110"/>
  <c r="I110"/>
  <c r="F110"/>
  <c r="L109"/>
  <c r="I109"/>
  <c r="F109"/>
  <c r="L108"/>
  <c r="I108"/>
  <c r="F108"/>
  <c r="L107"/>
  <c r="I107"/>
  <c r="F107"/>
  <c r="L106"/>
  <c r="I106"/>
  <c r="F106"/>
  <c r="L105"/>
  <c r="I105"/>
  <c r="F105"/>
  <c r="L104"/>
  <c r="I104"/>
  <c r="F104"/>
  <c r="L103"/>
  <c r="I103"/>
  <c r="F103"/>
  <c r="L102"/>
  <c r="I102"/>
  <c r="F102"/>
  <c r="L101"/>
  <c r="I101"/>
  <c r="F101"/>
  <c r="L100"/>
  <c r="I100"/>
  <c r="F100"/>
  <c r="L99"/>
  <c r="I99"/>
  <c r="F99"/>
  <c r="L98"/>
  <c r="I98"/>
  <c r="F98"/>
  <c r="L97"/>
  <c r="I97"/>
  <c r="F97"/>
  <c r="L96"/>
  <c r="I96"/>
  <c r="F96"/>
  <c r="L95"/>
  <c r="I95"/>
  <c r="F95"/>
  <c r="L94"/>
  <c r="I94"/>
  <c r="F94"/>
  <c r="L93"/>
  <c r="I93"/>
  <c r="F93"/>
  <c r="L92"/>
  <c r="I92"/>
  <c r="F92"/>
  <c r="L91"/>
  <c r="I91"/>
  <c r="F91"/>
  <c r="L90"/>
  <c r="I90"/>
  <c r="F90"/>
  <c r="L89"/>
  <c r="I89"/>
  <c r="F89"/>
  <c r="L88"/>
  <c r="I88"/>
  <c r="F88"/>
  <c r="L87"/>
  <c r="I87"/>
  <c r="F87"/>
  <c r="L86"/>
  <c r="I86"/>
  <c r="F86"/>
  <c r="L85"/>
  <c r="I85"/>
  <c r="F85"/>
  <c r="L84"/>
  <c r="I84"/>
  <c r="F84"/>
  <c r="L83"/>
  <c r="I83"/>
  <c r="F83"/>
  <c r="L82"/>
  <c r="I82"/>
  <c r="F82"/>
  <c r="L81"/>
  <c r="I81"/>
  <c r="F81"/>
  <c r="L80"/>
  <c r="I80"/>
  <c r="F80"/>
  <c r="L79"/>
  <c r="I79"/>
  <c r="F79"/>
  <c r="L78"/>
  <c r="I78"/>
  <c r="F78"/>
  <c r="L77"/>
  <c r="I77"/>
  <c r="F77"/>
  <c r="L76"/>
  <c r="I76"/>
  <c r="F76"/>
  <c r="L75"/>
  <c r="I75"/>
  <c r="F75"/>
  <c r="L74"/>
  <c r="I74"/>
  <c r="F74"/>
  <c r="L73"/>
  <c r="I73"/>
  <c r="F73"/>
  <c r="L72"/>
  <c r="I72"/>
  <c r="F72"/>
  <c r="L71"/>
  <c r="I71"/>
  <c r="F71"/>
  <c r="L70"/>
  <c r="I70"/>
  <c r="F70"/>
  <c r="L69"/>
  <c r="I69"/>
  <c r="F69"/>
  <c r="L68"/>
  <c r="I68"/>
  <c r="F68"/>
  <c r="L67"/>
  <c r="I67"/>
  <c r="F67"/>
  <c r="L66"/>
  <c r="I66"/>
  <c r="F66"/>
  <c r="L65"/>
  <c r="I65"/>
  <c r="F65"/>
  <c r="L64"/>
  <c r="I64"/>
  <c r="F64"/>
  <c r="L63"/>
  <c r="I63"/>
  <c r="F63"/>
  <c r="L62"/>
  <c r="I62"/>
  <c r="F62"/>
  <c r="L61"/>
  <c r="I61"/>
  <c r="F61"/>
  <c r="L60"/>
  <c r="I60"/>
  <c r="F60"/>
  <c r="L59"/>
  <c r="I59"/>
  <c r="F59"/>
  <c r="L58"/>
  <c r="I58"/>
  <c r="F58"/>
  <c r="L57"/>
  <c r="I57"/>
  <c r="F57"/>
  <c r="L56"/>
  <c r="I56"/>
  <c r="F56"/>
  <c r="L55"/>
  <c r="I55"/>
  <c r="F55"/>
  <c r="L54"/>
  <c r="I54"/>
  <c r="F54"/>
  <c r="L53"/>
  <c r="I53"/>
  <c r="F53"/>
  <c r="L52"/>
  <c r="I52"/>
  <c r="F52"/>
  <c r="L51"/>
  <c r="I51"/>
  <c r="F51"/>
  <c r="L50"/>
  <c r="I50"/>
  <c r="F50"/>
  <c r="L49"/>
  <c r="I49"/>
  <c r="F49"/>
  <c r="L48"/>
  <c r="I48"/>
  <c r="F48"/>
  <c r="L47"/>
  <c r="I47"/>
  <c r="F47"/>
  <c r="L46"/>
  <c r="I46"/>
  <c r="F46"/>
  <c r="L45"/>
  <c r="I45"/>
  <c r="F45"/>
  <c r="L44"/>
  <c r="I44"/>
  <c r="F44"/>
  <c r="L43"/>
  <c r="I43"/>
  <c r="F43"/>
  <c r="L42"/>
  <c r="I42"/>
  <c r="F42"/>
  <c r="L41"/>
  <c r="I41"/>
  <c r="F41"/>
  <c r="L40"/>
  <c r="I40"/>
  <c r="F40"/>
  <c r="L39"/>
  <c r="I39"/>
  <c r="F39"/>
  <c r="L38"/>
  <c r="I38"/>
  <c r="F38"/>
  <c r="L37"/>
  <c r="I37"/>
  <c r="F37"/>
  <c r="L36"/>
  <c r="I36"/>
  <c r="F36"/>
  <c r="L35"/>
  <c r="I35"/>
  <c r="F35"/>
  <c r="L34"/>
  <c r="I34"/>
  <c r="F34"/>
  <c r="L33"/>
  <c r="I33"/>
  <c r="F33"/>
  <c r="D26"/>
  <c r="L24"/>
  <c r="I24"/>
  <c r="F24"/>
  <c r="L23"/>
  <c r="I23"/>
  <c r="F23"/>
  <c r="L22"/>
  <c r="I22"/>
  <c r="F22"/>
  <c r="H21"/>
  <c r="G21"/>
  <c r="F21"/>
  <c r="L20"/>
  <c r="I20"/>
  <c r="F20"/>
  <c r="L19"/>
  <c r="I19"/>
  <c r="F19"/>
  <c r="L18"/>
  <c r="I18"/>
  <c r="F18"/>
  <c r="L17"/>
  <c r="I17"/>
  <c r="F17"/>
  <c r="L16"/>
  <c r="I16"/>
  <c r="F16"/>
  <c r="L15"/>
  <c r="I15"/>
  <c r="F15"/>
  <c r="L14"/>
  <c r="I14"/>
  <c r="F14"/>
  <c r="L13"/>
  <c r="I13"/>
  <c r="F13"/>
  <c r="L10"/>
  <c r="I10"/>
  <c r="F10"/>
  <c r="L5"/>
  <c r="I5"/>
  <c r="F5"/>
  <c r="V273" i="1"/>
  <c r="F25" i="5" l="1"/>
  <c r="L25"/>
  <c r="I25"/>
  <c r="L141"/>
  <c r="I140"/>
  <c r="G119"/>
  <c r="I119" s="1"/>
  <c r="L21"/>
  <c r="F114"/>
  <c r="F115"/>
  <c r="I115"/>
  <c r="L115"/>
  <c r="F116"/>
  <c r="I116"/>
  <c r="L116"/>
  <c r="F117"/>
  <c r="L119"/>
  <c r="I117"/>
  <c r="I147" s="1"/>
  <c r="L117"/>
  <c r="I118"/>
  <c r="I148" s="1"/>
  <c r="I138"/>
  <c r="F140"/>
  <c r="L140"/>
  <c r="F139"/>
  <c r="L139"/>
  <c r="F138"/>
  <c r="F144" s="1"/>
  <c r="L138"/>
  <c r="F141"/>
  <c r="I139"/>
  <c r="K145"/>
  <c r="K146"/>
  <c r="K147"/>
  <c r="J144"/>
  <c r="J145"/>
  <c r="J146"/>
  <c r="H144"/>
  <c r="H145"/>
  <c r="H146"/>
  <c r="H147"/>
  <c r="G145"/>
  <c r="G146"/>
  <c r="G147"/>
  <c r="E145"/>
  <c r="E146"/>
  <c r="E147"/>
  <c r="D144"/>
  <c r="D145"/>
  <c r="D146"/>
  <c r="D147"/>
  <c r="H26"/>
  <c r="I143"/>
  <c r="F146"/>
  <c r="L146"/>
  <c r="F145"/>
  <c r="K26"/>
  <c r="L143"/>
  <c r="F147"/>
  <c r="I146"/>
  <c r="I145"/>
  <c r="L147"/>
  <c r="I21"/>
  <c r="E26"/>
  <c r="F26" s="1"/>
  <c r="G26"/>
  <c r="I26" s="1"/>
  <c r="L114"/>
  <c r="L144" s="1"/>
  <c r="F118"/>
  <c r="F148" s="1"/>
  <c r="L118"/>
  <c r="L148" s="1"/>
  <c r="D143"/>
  <c r="H143"/>
  <c r="J143"/>
  <c r="E144"/>
  <c r="G144"/>
  <c r="K144"/>
  <c r="J147"/>
  <c r="G148"/>
  <c r="I114"/>
  <c r="I144" s="1"/>
  <c r="G233" i="2"/>
  <c r="H233"/>
  <c r="I233"/>
  <c r="J233"/>
  <c r="K233"/>
  <c r="L233"/>
  <c r="E234"/>
  <c r="F234"/>
  <c r="G234"/>
  <c r="H234"/>
  <c r="I234"/>
  <c r="J234"/>
  <c r="K234"/>
  <c r="L234"/>
  <c r="E235"/>
  <c r="F235"/>
  <c r="G235"/>
  <c r="H235"/>
  <c r="I235"/>
  <c r="J235"/>
  <c r="K235"/>
  <c r="L235"/>
  <c r="G236"/>
  <c r="H236"/>
  <c r="I236"/>
  <c r="J236"/>
  <c r="K236"/>
  <c r="L236"/>
  <c r="E237"/>
  <c r="F237"/>
  <c r="G237"/>
  <c r="H237"/>
  <c r="I237"/>
  <c r="J237"/>
  <c r="K237"/>
  <c r="L237"/>
  <c r="D237"/>
  <c r="D235"/>
  <c r="D234"/>
  <c r="E230"/>
  <c r="E236" s="1"/>
  <c r="G230"/>
  <c r="H230"/>
  <c r="I230"/>
  <c r="J230"/>
  <c r="K230"/>
  <c r="D230"/>
  <c r="D236" s="1"/>
  <c r="E229"/>
  <c r="F229"/>
  <c r="G229"/>
  <c r="H229"/>
  <c r="I229"/>
  <c r="J229"/>
  <c r="K229"/>
  <c r="L229"/>
  <c r="D229"/>
  <c r="J228"/>
  <c r="K228"/>
  <c r="L228"/>
  <c r="F228"/>
  <c r="G228"/>
  <c r="H228"/>
  <c r="I228"/>
  <c r="E228"/>
  <c r="D228"/>
  <c r="E227"/>
  <c r="E233" s="1"/>
  <c r="G227"/>
  <c r="H227"/>
  <c r="I227"/>
  <c r="J227"/>
  <c r="K227"/>
  <c r="L227"/>
  <c r="D227"/>
  <c r="D233" s="1"/>
  <c r="K149" i="5" l="1"/>
  <c r="D149"/>
  <c r="F143"/>
  <c r="L145"/>
  <c r="L149" s="1"/>
  <c r="E149"/>
  <c r="J149"/>
  <c r="H149"/>
  <c r="I149"/>
  <c r="G149"/>
  <c r="F149"/>
  <c r="J26"/>
  <c r="L26" s="1"/>
  <c r="L221" i="2"/>
  <c r="L222"/>
  <c r="I221"/>
  <c r="I222"/>
  <c r="F221"/>
  <c r="F222"/>
  <c r="K107"/>
  <c r="J107"/>
  <c r="H107"/>
  <c r="G107"/>
  <c r="E107"/>
  <c r="D107"/>
  <c r="L102"/>
  <c r="I102"/>
  <c r="F102"/>
  <c r="V529" i="1"/>
  <c r="V528"/>
  <c r="V527"/>
  <c r="V526"/>
  <c r="V525"/>
  <c r="V524"/>
  <c r="V523"/>
  <c r="V522"/>
  <c r="V521"/>
  <c r="V520"/>
  <c r="V519"/>
  <c r="V518"/>
  <c r="V517"/>
  <c r="V516"/>
  <c r="V515"/>
  <c r="U514"/>
  <c r="T514"/>
  <c r="U513"/>
  <c r="T513"/>
  <c r="V512"/>
  <c r="V511"/>
  <c r="V510"/>
  <c r="U509"/>
  <c r="T509"/>
  <c r="U508"/>
  <c r="T508"/>
  <c r="U507"/>
  <c r="T507"/>
  <c r="U506"/>
  <c r="T506"/>
  <c r="U505"/>
  <c r="T505"/>
  <c r="V504"/>
  <c r="V503"/>
  <c r="V502"/>
  <c r="V501"/>
  <c r="V500"/>
  <c r="V499"/>
  <c r="V498"/>
  <c r="U497"/>
  <c r="T497"/>
  <c r="U496"/>
  <c r="T496"/>
  <c r="U495"/>
  <c r="T495"/>
  <c r="U494"/>
  <c r="T494"/>
  <c r="V492"/>
  <c r="V491"/>
  <c r="V490"/>
  <c r="V489"/>
  <c r="V488"/>
  <c r="V487"/>
  <c r="V486"/>
  <c r="V485"/>
  <c r="V484"/>
  <c r="V483"/>
  <c r="V482"/>
  <c r="V481"/>
  <c r="V480"/>
  <c r="V479"/>
  <c r="V478"/>
  <c r="V477"/>
  <c r="V476"/>
  <c r="V475"/>
  <c r="V474"/>
  <c r="V473"/>
  <c r="V472"/>
  <c r="V471"/>
  <c r="V470"/>
  <c r="V469"/>
  <c r="V468"/>
  <c r="V467"/>
  <c r="V466"/>
  <c r="V465"/>
  <c r="V464"/>
  <c r="U463"/>
  <c r="T463"/>
  <c r="U462"/>
  <c r="T462"/>
  <c r="U461"/>
  <c r="T461"/>
  <c r="U460"/>
  <c r="T460"/>
  <c r="V459"/>
  <c r="V458"/>
  <c r="V457"/>
  <c r="V456"/>
  <c r="V455"/>
  <c r="V454"/>
  <c r="V453"/>
  <c r="V452"/>
  <c r="V451"/>
  <c r="V450"/>
  <c r="V449"/>
  <c r="V448"/>
  <c r="V447"/>
  <c r="V446"/>
  <c r="V445"/>
  <c r="V444"/>
  <c r="V443"/>
  <c r="V442"/>
  <c r="V441"/>
  <c r="V440"/>
  <c r="V439"/>
  <c r="V438"/>
  <c r="V437"/>
  <c r="V436"/>
  <c r="V435"/>
  <c r="V434"/>
  <c r="V433"/>
  <c r="V432"/>
  <c r="V431"/>
  <c r="U430"/>
  <c r="T430"/>
  <c r="U429"/>
  <c r="T429"/>
  <c r="V428"/>
  <c r="V427"/>
  <c r="V426"/>
  <c r="V425"/>
  <c r="U424"/>
  <c r="T424"/>
  <c r="U423"/>
  <c r="T423"/>
  <c r="U421"/>
  <c r="T421"/>
  <c r="U420"/>
  <c r="T420"/>
  <c r="V419"/>
  <c r="V418"/>
  <c r="V417"/>
  <c r="V416"/>
  <c r="V415"/>
  <c r="V414"/>
  <c r="V413"/>
  <c r="V412"/>
  <c r="V411"/>
  <c r="V410"/>
  <c r="U406"/>
  <c r="T406"/>
  <c r="V405"/>
  <c r="V404"/>
  <c r="V403"/>
  <c r="V402"/>
  <c r="V401"/>
  <c r="V400"/>
  <c r="V399"/>
  <c r="V398"/>
  <c r="V397"/>
  <c r="V396"/>
  <c r="V395"/>
  <c r="V394"/>
  <c r="V393"/>
  <c r="V392"/>
  <c r="V391"/>
  <c r="V390"/>
  <c r="V389"/>
  <c r="V388"/>
  <c r="V387"/>
  <c r="V386"/>
  <c r="V385"/>
  <c r="V384"/>
  <c r="V383"/>
  <c r="V382"/>
  <c r="V381"/>
  <c r="V380"/>
  <c r="V379"/>
  <c r="V378"/>
  <c r="V377"/>
  <c r="V376"/>
  <c r="V375"/>
  <c r="V374"/>
  <c r="V373"/>
  <c r="V372"/>
  <c r="V371"/>
  <c r="V370"/>
  <c r="V369"/>
  <c r="V368"/>
  <c r="V367"/>
  <c r="V366"/>
  <c r="V365"/>
  <c r="V364"/>
  <c r="V363"/>
  <c r="V362"/>
  <c r="V361"/>
  <c r="V360"/>
  <c r="V359"/>
  <c r="V358"/>
  <c r="V357"/>
  <c r="V356"/>
  <c r="V355"/>
  <c r="V354"/>
  <c r="V353"/>
  <c r="V352"/>
  <c r="V351"/>
  <c r="V350"/>
  <c r="V349"/>
  <c r="V348"/>
  <c r="U347"/>
  <c r="T347"/>
  <c r="U346"/>
  <c r="T346"/>
  <c r="V345"/>
  <c r="V344"/>
  <c r="V343"/>
  <c r="V342"/>
  <c r="V341"/>
  <c r="V340"/>
  <c r="V339"/>
  <c r="V338"/>
  <c r="V337"/>
  <c r="V336"/>
  <c r="V335"/>
  <c r="V334"/>
  <c r="V333"/>
  <c r="V329"/>
  <c r="V328"/>
  <c r="V327"/>
  <c r="V326"/>
  <c r="V325"/>
  <c r="V324"/>
  <c r="V323"/>
  <c r="V322"/>
  <c r="V321"/>
  <c r="V320"/>
  <c r="V319"/>
  <c r="V318"/>
  <c r="V317"/>
  <c r="V316"/>
  <c r="V315"/>
  <c r="V314"/>
  <c r="V313"/>
  <c r="V312"/>
  <c r="V311"/>
  <c r="V310"/>
  <c r="V309"/>
  <c r="V308"/>
  <c r="V307"/>
  <c r="V306"/>
  <c r="V305"/>
  <c r="V304"/>
  <c r="V303"/>
  <c r="V302"/>
  <c r="V301"/>
  <c r="V300"/>
  <c r="V299"/>
  <c r="V298"/>
  <c r="V297"/>
  <c r="V296"/>
  <c r="V295"/>
  <c r="V294"/>
  <c r="V293"/>
  <c r="V292"/>
  <c r="V291"/>
  <c r="V290"/>
  <c r="V289"/>
  <c r="V288"/>
  <c r="V287"/>
  <c r="V286"/>
  <c r="V285"/>
  <c r="V284"/>
  <c r="V283"/>
  <c r="V282"/>
  <c r="V281"/>
  <c r="V280"/>
  <c r="V279"/>
  <c r="V278"/>
  <c r="V277"/>
  <c r="V276"/>
  <c r="V275"/>
  <c r="V274"/>
  <c r="V261"/>
  <c r="V260"/>
  <c r="V259"/>
  <c r="V258"/>
  <c r="V257"/>
  <c r="V256"/>
  <c r="V255"/>
  <c r="V254"/>
  <c r="V253"/>
  <c r="V252"/>
  <c r="V251"/>
  <c r="V250"/>
  <c r="V249"/>
  <c r="V248"/>
  <c r="V247"/>
  <c r="U246"/>
  <c r="T246"/>
  <c r="U245"/>
  <c r="T245"/>
  <c r="V244"/>
  <c r="V243"/>
  <c r="V242"/>
  <c r="U241"/>
  <c r="T241"/>
  <c r="U240"/>
  <c r="T240"/>
  <c r="U239"/>
  <c r="T239"/>
  <c r="U238"/>
  <c r="T238"/>
  <c r="U237"/>
  <c r="T237"/>
  <c r="V236"/>
  <c r="V235"/>
  <c r="V234"/>
  <c r="V233"/>
  <c r="V232"/>
  <c r="V231"/>
  <c r="V230"/>
  <c r="U229"/>
  <c r="T229"/>
  <c r="U228"/>
  <c r="T228"/>
  <c r="U227"/>
  <c r="T227"/>
  <c r="U226"/>
  <c r="T226"/>
  <c r="U225"/>
  <c r="T225"/>
  <c r="V224"/>
  <c r="V223"/>
  <c r="V222"/>
  <c r="V221"/>
  <c r="V220"/>
  <c r="V219"/>
  <c r="V218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8"/>
  <c r="V197"/>
  <c r="V196"/>
  <c r="U195"/>
  <c r="T195"/>
  <c r="U194"/>
  <c r="T194"/>
  <c r="U193"/>
  <c r="T193"/>
  <c r="U192"/>
  <c r="T192"/>
  <c r="U191"/>
  <c r="T191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U162"/>
  <c r="T162"/>
  <c r="U161"/>
  <c r="T161"/>
  <c r="V160"/>
  <c r="V159"/>
  <c r="V158"/>
  <c r="V157"/>
  <c r="U156"/>
  <c r="T156"/>
  <c r="U155"/>
  <c r="T155"/>
  <c r="U154"/>
  <c r="T154"/>
  <c r="U153"/>
  <c r="T153"/>
  <c r="U152"/>
  <c r="T152"/>
  <c r="V151"/>
  <c r="V150"/>
  <c r="V149"/>
  <c r="V148"/>
  <c r="V147"/>
  <c r="V146"/>
  <c r="V145"/>
  <c r="V144"/>
  <c r="V143"/>
  <c r="V142"/>
  <c r="U141"/>
  <c r="T141"/>
  <c r="U140"/>
  <c r="T140"/>
  <c r="U139"/>
  <c r="T139"/>
  <c r="U138"/>
  <c r="T138"/>
  <c r="U137"/>
  <c r="T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U79"/>
  <c r="T79"/>
  <c r="U78"/>
  <c r="T78"/>
  <c r="V77"/>
  <c r="V76"/>
  <c r="V75"/>
  <c r="V74"/>
  <c r="V73"/>
  <c r="V72"/>
  <c r="V71"/>
  <c r="V70"/>
  <c r="V69"/>
  <c r="V68"/>
  <c r="V67"/>
  <c r="V66"/>
  <c r="V65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6"/>
  <c r="V5"/>
  <c r="P43" i="4"/>
  <c r="O43"/>
  <c r="M43"/>
  <c r="L43"/>
  <c r="J43"/>
  <c r="I43"/>
  <c r="G43"/>
  <c r="F43"/>
  <c r="D43"/>
  <c r="C43"/>
  <c r="Q42"/>
  <c r="N42"/>
  <c r="K42"/>
  <c r="H42"/>
  <c r="E42"/>
  <c r="Q41"/>
  <c r="N41"/>
  <c r="K41"/>
  <c r="H41"/>
  <c r="E41"/>
  <c r="Q40"/>
  <c r="N40"/>
  <c r="K40"/>
  <c r="H40"/>
  <c r="E40"/>
  <c r="Q39"/>
  <c r="K39"/>
  <c r="E39"/>
  <c r="Q38"/>
  <c r="K38"/>
  <c r="H38"/>
  <c r="E38"/>
  <c r="Q37"/>
  <c r="N37"/>
  <c r="K37"/>
  <c r="H37"/>
  <c r="E37"/>
  <c r="Q36"/>
  <c r="N36"/>
  <c r="K36"/>
  <c r="H36"/>
  <c r="E36"/>
  <c r="Q35"/>
  <c r="N35"/>
  <c r="K35"/>
  <c r="H35"/>
  <c r="E35"/>
  <c r="Q34"/>
  <c r="N34"/>
  <c r="K34"/>
  <c r="H34"/>
  <c r="E34"/>
  <c r="Q33"/>
  <c r="N33"/>
  <c r="K33"/>
  <c r="H33"/>
  <c r="E33"/>
  <c r="Q32"/>
  <c r="N32"/>
  <c r="K32"/>
  <c r="H32"/>
  <c r="E32"/>
  <c r="Q31"/>
  <c r="N31"/>
  <c r="K31"/>
  <c r="H31"/>
  <c r="E31"/>
  <c r="Q30"/>
  <c r="N30"/>
  <c r="K30"/>
  <c r="H30"/>
  <c r="E30"/>
  <c r="Q29"/>
  <c r="N29"/>
  <c r="K29"/>
  <c r="K43" s="1"/>
  <c r="H29"/>
  <c r="E29"/>
  <c r="R8"/>
  <c r="S8"/>
  <c r="R9"/>
  <c r="S9"/>
  <c r="R10"/>
  <c r="S10"/>
  <c r="R11"/>
  <c r="S11"/>
  <c r="R12"/>
  <c r="S12"/>
  <c r="R13"/>
  <c r="S13"/>
  <c r="R14"/>
  <c r="S14"/>
  <c r="R15"/>
  <c r="S15"/>
  <c r="R16"/>
  <c r="S16"/>
  <c r="R17"/>
  <c r="S17"/>
  <c r="R18"/>
  <c r="S18"/>
  <c r="R19"/>
  <c r="S19"/>
  <c r="R20"/>
  <c r="S20"/>
  <c r="S7"/>
  <c r="R7"/>
  <c r="H43" l="1"/>
  <c r="N43"/>
  <c r="Q43"/>
  <c r="V429" i="1"/>
  <c r="V225"/>
  <c r="V226"/>
  <c r="V227"/>
  <c r="V331"/>
  <c r="V463"/>
  <c r="V494"/>
  <c r="V461"/>
  <c r="V346"/>
  <c r="V407"/>
  <c r="V409"/>
  <c r="V514"/>
  <c r="V495"/>
  <c r="V63"/>
  <c r="V64"/>
  <c r="V137"/>
  <c r="V138"/>
  <c r="V139"/>
  <c r="V140"/>
  <c r="V141"/>
  <c r="V152"/>
  <c r="V153"/>
  <c r="V154"/>
  <c r="V155"/>
  <c r="V156"/>
  <c r="V161"/>
  <c r="V162"/>
  <c r="V191"/>
  <c r="V192"/>
  <c r="V193"/>
  <c r="V194"/>
  <c r="V195"/>
  <c r="V237"/>
  <c r="V241"/>
  <c r="V330"/>
  <c r="V332"/>
  <c r="V347"/>
  <c r="V406"/>
  <c r="V408"/>
  <c r="V424"/>
  <c r="V430"/>
  <c r="V460"/>
  <c r="V462"/>
  <c r="V493"/>
  <c r="V497"/>
  <c r="T531"/>
  <c r="T533"/>
  <c r="V496"/>
  <c r="V505"/>
  <c r="T532"/>
  <c r="V509"/>
  <c r="V420"/>
  <c r="V422"/>
  <c r="U531"/>
  <c r="U533"/>
  <c r="T530"/>
  <c r="T534"/>
  <c r="V228"/>
  <c r="V229"/>
  <c r="V246"/>
  <c r="V421"/>
  <c r="V423"/>
  <c r="V507"/>
  <c r="V513"/>
  <c r="U530"/>
  <c r="U532"/>
  <c r="V532" s="1"/>
  <c r="U534"/>
  <c r="V534" s="1"/>
  <c r="V506"/>
  <c r="V508"/>
  <c r="T266"/>
  <c r="V78"/>
  <c r="V79"/>
  <c r="V62"/>
  <c r="U263"/>
  <c r="U264"/>
  <c r="U265"/>
  <c r="T262"/>
  <c r="T263"/>
  <c r="T264"/>
  <c r="V264" s="1"/>
  <c r="T265"/>
  <c r="U262"/>
  <c r="V239"/>
  <c r="V245"/>
  <c r="U266"/>
  <c r="V238"/>
  <c r="V240"/>
  <c r="E43" i="4"/>
  <c r="F219" i="2"/>
  <c r="I219"/>
  <c r="L219"/>
  <c r="I94"/>
  <c r="K207"/>
  <c r="J207"/>
  <c r="L207" s="1"/>
  <c r="H207"/>
  <c r="G207"/>
  <c r="I207" s="1"/>
  <c r="E207"/>
  <c r="D207"/>
  <c r="F207" s="1"/>
  <c r="V265" i="1" l="1"/>
  <c r="T535"/>
  <c r="V266"/>
  <c r="V262"/>
  <c r="V531"/>
  <c r="V533"/>
  <c r="U535"/>
  <c r="V530"/>
  <c r="T267"/>
  <c r="V263"/>
  <c r="U267"/>
  <c r="V535" l="1"/>
  <c r="V267"/>
  <c r="F210" i="2"/>
  <c r="F230" s="1"/>
  <c r="F236" s="1"/>
  <c r="K206"/>
  <c r="J206"/>
  <c r="H206"/>
  <c r="G206"/>
  <c r="I206" s="1"/>
  <c r="E206"/>
  <c r="D206"/>
  <c r="F206" s="1"/>
  <c r="K205"/>
  <c r="J205"/>
  <c r="H205"/>
  <c r="G205"/>
  <c r="I205" s="1"/>
  <c r="E205"/>
  <c r="D205"/>
  <c r="F205" s="1"/>
  <c r="K204"/>
  <c r="J204"/>
  <c r="H204"/>
  <c r="G204"/>
  <c r="I204" s="1"/>
  <c r="E204"/>
  <c r="D204"/>
  <c r="F204" s="1"/>
  <c r="K203"/>
  <c r="J203"/>
  <c r="H203"/>
  <c r="G203"/>
  <c r="I203" s="1"/>
  <c r="E203"/>
  <c r="D203"/>
  <c r="F203" s="1"/>
  <c r="G90"/>
  <c r="H90"/>
  <c r="L204" l="1"/>
  <c r="L205"/>
  <c r="L206"/>
  <c r="L203"/>
  <c r="K90" l="1"/>
  <c r="J90"/>
  <c r="L90" s="1"/>
  <c r="I90"/>
  <c r="E90"/>
  <c r="D90"/>
  <c r="L107"/>
  <c r="I107"/>
  <c r="K89"/>
  <c r="J89"/>
  <c r="L89" s="1"/>
  <c r="H89"/>
  <c r="G89"/>
  <c r="I89" s="1"/>
  <c r="E89"/>
  <c r="D89"/>
  <c r="F89" s="1"/>
  <c r="K106"/>
  <c r="J106"/>
  <c r="H106"/>
  <c r="G106"/>
  <c r="E106"/>
  <c r="D106"/>
  <c r="K88"/>
  <c r="J88"/>
  <c r="H88"/>
  <c r="G88"/>
  <c r="E88"/>
  <c r="D88"/>
  <c r="K105"/>
  <c r="J105"/>
  <c r="L105" s="1"/>
  <c r="H105"/>
  <c r="G105"/>
  <c r="I105" s="1"/>
  <c r="E105"/>
  <c r="D105"/>
  <c r="K87"/>
  <c r="J87"/>
  <c r="L87" s="1"/>
  <c r="H87"/>
  <c r="G87"/>
  <c r="I87" s="1"/>
  <c r="E87"/>
  <c r="D87"/>
  <c r="F87" s="1"/>
  <c r="H104"/>
  <c r="G104"/>
  <c r="E104"/>
  <c r="D104"/>
  <c r="F104" s="1"/>
  <c r="K86"/>
  <c r="J86"/>
  <c r="H86"/>
  <c r="G86"/>
  <c r="I86" s="1"/>
  <c r="E86"/>
  <c r="D86"/>
  <c r="F86" s="1"/>
  <c r="K91"/>
  <c r="F90"/>
  <c r="F88"/>
  <c r="R514" i="1"/>
  <c r="Q514"/>
  <c r="R513"/>
  <c r="Q513"/>
  <c r="O513"/>
  <c r="O514"/>
  <c r="N514"/>
  <c r="N513"/>
  <c r="R509"/>
  <c r="Q509"/>
  <c r="R508"/>
  <c r="Q508"/>
  <c r="R507"/>
  <c r="Q507"/>
  <c r="R506"/>
  <c r="Q506"/>
  <c r="R505"/>
  <c r="Q505"/>
  <c r="O509"/>
  <c r="O508"/>
  <c r="O507"/>
  <c r="O506"/>
  <c r="O505"/>
  <c r="S512"/>
  <c r="P512"/>
  <c r="S511"/>
  <c r="P511"/>
  <c r="S510"/>
  <c r="P510"/>
  <c r="N509"/>
  <c r="S503"/>
  <c r="P503"/>
  <c r="N508"/>
  <c r="N507"/>
  <c r="N506"/>
  <c r="N505"/>
  <c r="S504"/>
  <c r="P504"/>
  <c r="S502"/>
  <c r="P502"/>
  <c r="S501"/>
  <c r="P501"/>
  <c r="S500"/>
  <c r="P500"/>
  <c r="S499"/>
  <c r="P499"/>
  <c r="S498"/>
  <c r="P498"/>
  <c r="R430"/>
  <c r="Q430"/>
  <c r="R429"/>
  <c r="Q429"/>
  <c r="O430"/>
  <c r="O429"/>
  <c r="N430"/>
  <c r="P430" s="1"/>
  <c r="N429"/>
  <c r="P429" s="1"/>
  <c r="S428"/>
  <c r="P428"/>
  <c r="S427"/>
  <c r="P427"/>
  <c r="S426"/>
  <c r="P426"/>
  <c r="S425"/>
  <c r="P425"/>
  <c r="R424"/>
  <c r="Q424"/>
  <c r="R423"/>
  <c r="Q423"/>
  <c r="R422"/>
  <c r="Q422"/>
  <c r="R421"/>
  <c r="Q421"/>
  <c r="R420"/>
  <c r="Q420"/>
  <c r="O424"/>
  <c r="O423"/>
  <c r="O422"/>
  <c r="O421"/>
  <c r="O420"/>
  <c r="N424"/>
  <c r="N423"/>
  <c r="N422"/>
  <c r="N421"/>
  <c r="N420"/>
  <c r="S419"/>
  <c r="P419"/>
  <c r="S418"/>
  <c r="P418"/>
  <c r="S417"/>
  <c r="P417"/>
  <c r="S416"/>
  <c r="P416"/>
  <c r="S415"/>
  <c r="P415"/>
  <c r="S414"/>
  <c r="P414"/>
  <c r="S413"/>
  <c r="P413"/>
  <c r="S412"/>
  <c r="P412"/>
  <c r="S411"/>
  <c r="P411"/>
  <c r="S410"/>
  <c r="P410"/>
  <c r="R332"/>
  <c r="Q332"/>
  <c r="O332"/>
  <c r="N332"/>
  <c r="R241"/>
  <c r="Q241"/>
  <c r="R240"/>
  <c r="Q240"/>
  <c r="R239"/>
  <c r="Q239"/>
  <c r="R238"/>
  <c r="Q238"/>
  <c r="R237"/>
  <c r="Q237"/>
  <c r="O241"/>
  <c r="O240"/>
  <c r="O239"/>
  <c r="O238"/>
  <c r="O237"/>
  <c r="N241"/>
  <c r="N240"/>
  <c r="N239"/>
  <c r="N238"/>
  <c r="N237"/>
  <c r="R246"/>
  <c r="Q246"/>
  <c r="R245"/>
  <c r="Q245"/>
  <c r="O246"/>
  <c r="O245"/>
  <c r="N246"/>
  <c r="N245"/>
  <c r="P246"/>
  <c r="P245"/>
  <c r="S244"/>
  <c r="P244"/>
  <c r="S243"/>
  <c r="P243"/>
  <c r="S242"/>
  <c r="P242"/>
  <c r="S236"/>
  <c r="P236"/>
  <c r="S235"/>
  <c r="P235"/>
  <c r="S234"/>
  <c r="P234"/>
  <c r="S233"/>
  <c r="P233"/>
  <c r="S232"/>
  <c r="P232"/>
  <c r="S231"/>
  <c r="P231"/>
  <c r="S230"/>
  <c r="P230"/>
  <c r="R162"/>
  <c r="Q162"/>
  <c r="R161"/>
  <c r="Q161"/>
  <c r="O162"/>
  <c r="O161"/>
  <c r="N162"/>
  <c r="N161"/>
  <c r="R156"/>
  <c r="Q156"/>
  <c r="R155"/>
  <c r="Q155"/>
  <c r="R154"/>
  <c r="Q154"/>
  <c r="R153"/>
  <c r="Q153"/>
  <c r="R152"/>
  <c r="Q152"/>
  <c r="O156"/>
  <c r="O155"/>
  <c r="O154"/>
  <c r="O153"/>
  <c r="O152"/>
  <c r="N156"/>
  <c r="N155"/>
  <c r="N154"/>
  <c r="N153"/>
  <c r="N152"/>
  <c r="P162"/>
  <c r="P161"/>
  <c r="S160"/>
  <c r="P160"/>
  <c r="S159"/>
  <c r="P159"/>
  <c r="S158"/>
  <c r="P158"/>
  <c r="S157"/>
  <c r="P157"/>
  <c r="S151"/>
  <c r="P151"/>
  <c r="S150"/>
  <c r="P150"/>
  <c r="S149"/>
  <c r="P149"/>
  <c r="S148"/>
  <c r="P148"/>
  <c r="S147"/>
  <c r="P147"/>
  <c r="S146"/>
  <c r="P146"/>
  <c r="S422" l="1"/>
  <c r="S505"/>
  <c r="S508"/>
  <c r="S430"/>
  <c r="P514"/>
  <c r="P424"/>
  <c r="S420"/>
  <c r="P507"/>
  <c r="P240"/>
  <c r="S421"/>
  <c r="P505"/>
  <c r="S506"/>
  <c r="S507"/>
  <c r="S509"/>
  <c r="P513"/>
  <c r="S513"/>
  <c r="S423"/>
  <c r="S429"/>
  <c r="P238"/>
  <c r="P237"/>
  <c r="P239"/>
  <c r="P420"/>
  <c r="P422"/>
  <c r="P421"/>
  <c r="S424"/>
  <c r="P506"/>
  <c r="P508"/>
  <c r="P509"/>
  <c r="S514"/>
  <c r="P423"/>
  <c r="P152"/>
  <c r="P154"/>
  <c r="P156"/>
  <c r="P153"/>
  <c r="P155"/>
  <c r="S245"/>
  <c r="P241"/>
  <c r="S237"/>
  <c r="S238"/>
  <c r="S239"/>
  <c r="S240"/>
  <c r="S241"/>
  <c r="S152"/>
  <c r="S153"/>
  <c r="S154"/>
  <c r="S155"/>
  <c r="S156"/>
  <c r="S161"/>
  <c r="S162"/>
  <c r="E113" i="2"/>
  <c r="I104"/>
  <c r="D113"/>
  <c r="F107"/>
  <c r="H113"/>
  <c r="K113"/>
  <c r="E112"/>
  <c r="H112"/>
  <c r="D112"/>
  <c r="G112"/>
  <c r="G113"/>
  <c r="J113"/>
  <c r="E111"/>
  <c r="H111"/>
  <c r="K111"/>
  <c r="D111"/>
  <c r="E110"/>
  <c r="H110"/>
  <c r="G111"/>
  <c r="J111"/>
  <c r="L111" s="1"/>
  <c r="D110"/>
  <c r="F110" s="1"/>
  <c r="G110"/>
  <c r="I110" s="1"/>
  <c r="J91"/>
  <c r="L91" s="1"/>
  <c r="L86"/>
  <c r="I88"/>
  <c r="L88"/>
  <c r="E91"/>
  <c r="S246" i="1"/>
  <c r="S145"/>
  <c r="P145"/>
  <c r="S144"/>
  <c r="P144"/>
  <c r="S143"/>
  <c r="P143"/>
  <c r="S142"/>
  <c r="P142"/>
  <c r="I111" i="2" l="1"/>
  <c r="F105"/>
  <c r="F111"/>
  <c r="R497" i="1"/>
  <c r="Q497"/>
  <c r="O497"/>
  <c r="N497"/>
  <c r="R463"/>
  <c r="Q463"/>
  <c r="O463"/>
  <c r="N463"/>
  <c r="R331"/>
  <c r="Q331"/>
  <c r="O331"/>
  <c r="N331"/>
  <c r="R494"/>
  <c r="Q494"/>
  <c r="O494"/>
  <c r="N494"/>
  <c r="R330"/>
  <c r="Q330"/>
  <c r="O330"/>
  <c r="N330"/>
  <c r="R493"/>
  <c r="Q493"/>
  <c r="O493"/>
  <c r="N493"/>
  <c r="R329"/>
  <c r="Q329"/>
  <c r="S329" s="1"/>
  <c r="O329"/>
  <c r="N329"/>
  <c r="R226"/>
  <c r="Q226"/>
  <c r="O226"/>
  <c r="N226"/>
  <c r="R62"/>
  <c r="Q62"/>
  <c r="O62"/>
  <c r="N62"/>
  <c r="R225"/>
  <c r="Q225"/>
  <c r="O225"/>
  <c r="N225"/>
  <c r="R61"/>
  <c r="Q61"/>
  <c r="O61"/>
  <c r="N61"/>
  <c r="R229"/>
  <c r="Q229"/>
  <c r="O229"/>
  <c r="N229"/>
  <c r="R195"/>
  <c r="Q195"/>
  <c r="O195"/>
  <c r="N195"/>
  <c r="P259"/>
  <c r="S259"/>
  <c r="P329" l="1"/>
  <c r="P330"/>
  <c r="S330"/>
  <c r="P331"/>
  <c r="S331"/>
  <c r="P332"/>
  <c r="S332"/>
  <c r="H91" i="2" l="1"/>
  <c r="Q8" i="4"/>
  <c r="Q9"/>
  <c r="Q10"/>
  <c r="Q11"/>
  <c r="Q12"/>
  <c r="Q13"/>
  <c r="Q14"/>
  <c r="Q15"/>
  <c r="Q16"/>
  <c r="Q17"/>
  <c r="Q18"/>
  <c r="Q19"/>
  <c r="Q20"/>
  <c r="N8"/>
  <c r="N9"/>
  <c r="N10"/>
  <c r="N11"/>
  <c r="N12"/>
  <c r="N13"/>
  <c r="N14"/>
  <c r="N15"/>
  <c r="N16"/>
  <c r="N17"/>
  <c r="N18"/>
  <c r="N19"/>
  <c r="N20"/>
  <c r="K8"/>
  <c r="K9"/>
  <c r="K10"/>
  <c r="K11"/>
  <c r="K12"/>
  <c r="K13"/>
  <c r="K14"/>
  <c r="K15"/>
  <c r="K16"/>
  <c r="K17"/>
  <c r="K18"/>
  <c r="K19"/>
  <c r="K20"/>
  <c r="H19"/>
  <c r="H20"/>
  <c r="H18"/>
  <c r="H16"/>
  <c r="H8"/>
  <c r="H9"/>
  <c r="H10"/>
  <c r="H11"/>
  <c r="H12"/>
  <c r="H13"/>
  <c r="H14"/>
  <c r="H15"/>
  <c r="H7"/>
  <c r="E8"/>
  <c r="E9"/>
  <c r="E10"/>
  <c r="E11"/>
  <c r="E12"/>
  <c r="E13"/>
  <c r="E14"/>
  <c r="E15"/>
  <c r="E16"/>
  <c r="E17"/>
  <c r="E18"/>
  <c r="E19"/>
  <c r="E20"/>
  <c r="D21"/>
  <c r="C21"/>
  <c r="E21" s="1"/>
  <c r="G21"/>
  <c r="F21"/>
  <c r="P21"/>
  <c r="O21"/>
  <c r="M21"/>
  <c r="L21"/>
  <c r="J21"/>
  <c r="I21"/>
  <c r="Q7"/>
  <c r="N7"/>
  <c r="N21" s="1"/>
  <c r="K7"/>
  <c r="E7"/>
  <c r="R20" i="3"/>
  <c r="P20"/>
  <c r="Q20"/>
  <c r="S20" s="1"/>
  <c r="M20"/>
  <c r="G20"/>
  <c r="D20"/>
  <c r="R10"/>
  <c r="M10"/>
  <c r="Q10"/>
  <c r="S10" s="1"/>
  <c r="J10"/>
  <c r="G10"/>
  <c r="D10"/>
  <c r="P10"/>
  <c r="J20"/>
  <c r="O56"/>
  <c r="N56"/>
  <c r="L56"/>
  <c r="K56"/>
  <c r="I56"/>
  <c r="H56"/>
  <c r="F56"/>
  <c r="E56"/>
  <c r="C56"/>
  <c r="B56"/>
  <c r="R55"/>
  <c r="Q55"/>
  <c r="P55"/>
  <c r="M55"/>
  <c r="J55"/>
  <c r="G55"/>
  <c r="D55"/>
  <c r="R54"/>
  <c r="Q54"/>
  <c r="P54"/>
  <c r="M54"/>
  <c r="J54"/>
  <c r="G54"/>
  <c r="D54"/>
  <c r="R53"/>
  <c r="Q53"/>
  <c r="P53"/>
  <c r="M53"/>
  <c r="J53"/>
  <c r="G53"/>
  <c r="D53"/>
  <c r="R52"/>
  <c r="Q52"/>
  <c r="P52"/>
  <c r="M52"/>
  <c r="J52"/>
  <c r="G52"/>
  <c r="D52"/>
  <c r="R51"/>
  <c r="Q51"/>
  <c r="P51"/>
  <c r="M51"/>
  <c r="J51"/>
  <c r="G51"/>
  <c r="D51"/>
  <c r="R50"/>
  <c r="Q50"/>
  <c r="P50"/>
  <c r="M50"/>
  <c r="J50"/>
  <c r="G50"/>
  <c r="D50"/>
  <c r="R49"/>
  <c r="Q49"/>
  <c r="P49"/>
  <c r="M49"/>
  <c r="J49"/>
  <c r="G49"/>
  <c r="D49"/>
  <c r="R48"/>
  <c r="Q48"/>
  <c r="P48"/>
  <c r="M48"/>
  <c r="J48"/>
  <c r="G48"/>
  <c r="D48"/>
  <c r="R47"/>
  <c r="Q47"/>
  <c r="P47"/>
  <c r="M47"/>
  <c r="J47"/>
  <c r="G47"/>
  <c r="D47"/>
  <c r="R46"/>
  <c r="Q46"/>
  <c r="P46"/>
  <c r="M46"/>
  <c r="J46"/>
  <c r="G46"/>
  <c r="D46"/>
  <c r="R45"/>
  <c r="Q45"/>
  <c r="P45"/>
  <c r="M45"/>
  <c r="J45"/>
  <c r="G45"/>
  <c r="D45"/>
  <c r="R44"/>
  <c r="Q44"/>
  <c r="P44"/>
  <c r="M44"/>
  <c r="J44"/>
  <c r="G44"/>
  <c r="D44"/>
  <c r="R43"/>
  <c r="Q43"/>
  <c r="P43"/>
  <c r="M43"/>
  <c r="J43"/>
  <c r="G43"/>
  <c r="D43"/>
  <c r="R42"/>
  <c r="Q42"/>
  <c r="P42"/>
  <c r="M42"/>
  <c r="J42"/>
  <c r="G42"/>
  <c r="D42"/>
  <c r="R41"/>
  <c r="Q41"/>
  <c r="P41"/>
  <c r="M41"/>
  <c r="J41"/>
  <c r="G41"/>
  <c r="D41"/>
  <c r="R40"/>
  <c r="Q40"/>
  <c r="P40"/>
  <c r="M40"/>
  <c r="J40"/>
  <c r="G40"/>
  <c r="D40"/>
  <c r="R39"/>
  <c r="Q39"/>
  <c r="P39"/>
  <c r="M39"/>
  <c r="J39"/>
  <c r="G39"/>
  <c r="D39"/>
  <c r="R38"/>
  <c r="Q38"/>
  <c r="P38"/>
  <c r="M38"/>
  <c r="J38"/>
  <c r="G38"/>
  <c r="D38"/>
  <c r="R37"/>
  <c r="Q37"/>
  <c r="P37"/>
  <c r="M37"/>
  <c r="J37"/>
  <c r="G37"/>
  <c r="D37"/>
  <c r="R36"/>
  <c r="Q36"/>
  <c r="P36"/>
  <c r="M36"/>
  <c r="J36"/>
  <c r="G36"/>
  <c r="D36"/>
  <c r="R35"/>
  <c r="Q35"/>
  <c r="P35"/>
  <c r="M35"/>
  <c r="J35"/>
  <c r="G35"/>
  <c r="D35"/>
  <c r="R34"/>
  <c r="Q34"/>
  <c r="P34"/>
  <c r="M34"/>
  <c r="J34"/>
  <c r="G34"/>
  <c r="D34"/>
  <c r="R33"/>
  <c r="Q33"/>
  <c r="P33"/>
  <c r="M33"/>
  <c r="J33"/>
  <c r="G33"/>
  <c r="D33"/>
  <c r="R32"/>
  <c r="Q32"/>
  <c r="P32"/>
  <c r="M32"/>
  <c r="J32"/>
  <c r="G32"/>
  <c r="D32"/>
  <c r="R31"/>
  <c r="Q31"/>
  <c r="P31"/>
  <c r="M31"/>
  <c r="J31"/>
  <c r="G31"/>
  <c r="D31"/>
  <c r="R30"/>
  <c r="Q30"/>
  <c r="P30"/>
  <c r="M30"/>
  <c r="J30"/>
  <c r="G30"/>
  <c r="D30"/>
  <c r="R29"/>
  <c r="Q29"/>
  <c r="P29"/>
  <c r="M29"/>
  <c r="J29"/>
  <c r="G29"/>
  <c r="D29"/>
  <c r="R28"/>
  <c r="Q28"/>
  <c r="P28"/>
  <c r="M28"/>
  <c r="J28"/>
  <c r="G28"/>
  <c r="D28"/>
  <c r="R27"/>
  <c r="Q27"/>
  <c r="P27"/>
  <c r="M27"/>
  <c r="J27"/>
  <c r="G27"/>
  <c r="D27"/>
  <c r="R26"/>
  <c r="Q26"/>
  <c r="P26"/>
  <c r="M26"/>
  <c r="J26"/>
  <c r="G26"/>
  <c r="D26"/>
  <c r="R25"/>
  <c r="Q25"/>
  <c r="P25"/>
  <c r="M25"/>
  <c r="J25"/>
  <c r="G25"/>
  <c r="D25"/>
  <c r="R24"/>
  <c r="Q24"/>
  <c r="P24"/>
  <c r="M24"/>
  <c r="J24"/>
  <c r="G24"/>
  <c r="D24"/>
  <c r="R23"/>
  <c r="Q23"/>
  <c r="P23"/>
  <c r="M23"/>
  <c r="J23"/>
  <c r="G23"/>
  <c r="D23"/>
  <c r="R22"/>
  <c r="Q22"/>
  <c r="P22"/>
  <c r="M22"/>
  <c r="J22"/>
  <c r="G22"/>
  <c r="D22"/>
  <c r="R21"/>
  <c r="Q21"/>
  <c r="P21"/>
  <c r="M21"/>
  <c r="J21"/>
  <c r="G21"/>
  <c r="D21"/>
  <c r="R19"/>
  <c r="Q19"/>
  <c r="P19"/>
  <c r="M19"/>
  <c r="J19"/>
  <c r="G19"/>
  <c r="D19"/>
  <c r="R18"/>
  <c r="Q18"/>
  <c r="P18"/>
  <c r="M18"/>
  <c r="J18"/>
  <c r="G18"/>
  <c r="D18"/>
  <c r="R17"/>
  <c r="Q17"/>
  <c r="P17"/>
  <c r="M17"/>
  <c r="J17"/>
  <c r="G17"/>
  <c r="D17"/>
  <c r="R16"/>
  <c r="Q16"/>
  <c r="P16"/>
  <c r="M16"/>
  <c r="J16"/>
  <c r="G16"/>
  <c r="D16"/>
  <c r="R15"/>
  <c r="Q15"/>
  <c r="P15"/>
  <c r="M15"/>
  <c r="J15"/>
  <c r="G15"/>
  <c r="D15"/>
  <c r="R14"/>
  <c r="Q14"/>
  <c r="P14"/>
  <c r="M14"/>
  <c r="J14"/>
  <c r="G14"/>
  <c r="D14"/>
  <c r="R13"/>
  <c r="Q13"/>
  <c r="P13"/>
  <c r="M13"/>
  <c r="J13"/>
  <c r="G13"/>
  <c r="D13"/>
  <c r="R12"/>
  <c r="Q12"/>
  <c r="P12"/>
  <c r="M12"/>
  <c r="J12"/>
  <c r="G12"/>
  <c r="D12"/>
  <c r="R11"/>
  <c r="Q11"/>
  <c r="P11"/>
  <c r="M11"/>
  <c r="J11"/>
  <c r="G11"/>
  <c r="D11"/>
  <c r="R9"/>
  <c r="Q9"/>
  <c r="P9"/>
  <c r="M9"/>
  <c r="J9"/>
  <c r="G9"/>
  <c r="D9"/>
  <c r="R8"/>
  <c r="Q8"/>
  <c r="P8"/>
  <c r="M8"/>
  <c r="J8"/>
  <c r="G8"/>
  <c r="D8"/>
  <c r="R7"/>
  <c r="Q7"/>
  <c r="P7"/>
  <c r="M7"/>
  <c r="J7"/>
  <c r="G7"/>
  <c r="D7"/>
  <c r="R6"/>
  <c r="Q6"/>
  <c r="P6"/>
  <c r="M6"/>
  <c r="J6"/>
  <c r="G6"/>
  <c r="D6"/>
  <c r="L103" i="2"/>
  <c r="I103"/>
  <c r="L226"/>
  <c r="I226"/>
  <c r="L225"/>
  <c r="I225"/>
  <c r="L224"/>
  <c r="I224"/>
  <c r="L223"/>
  <c r="I223"/>
  <c r="L94"/>
  <c r="F94"/>
  <c r="F211"/>
  <c r="F103"/>
  <c r="S21" i="4" l="1"/>
  <c r="R21"/>
  <c r="F106" i="2"/>
  <c r="F112"/>
  <c r="G91"/>
  <c r="I91" s="1"/>
  <c r="Q21" i="4"/>
  <c r="K21"/>
  <c r="H21"/>
  <c r="S41" i="3"/>
  <c r="S27"/>
  <c r="P56"/>
  <c r="S55"/>
  <c r="S39"/>
  <c r="S43"/>
  <c r="M56"/>
  <c r="S25"/>
  <c r="S31"/>
  <c r="J56"/>
  <c r="S33"/>
  <c r="S14"/>
  <c r="S18"/>
  <c r="G56"/>
  <c r="S37"/>
  <c r="S35"/>
  <c r="S23"/>
  <c r="S21"/>
  <c r="S16"/>
  <c r="S12"/>
  <c r="S9"/>
  <c r="Q56"/>
  <c r="D56"/>
  <c r="R56"/>
  <c r="S7"/>
  <c r="S52"/>
  <c r="S45"/>
  <c r="S8"/>
  <c r="S11"/>
  <c r="S13"/>
  <c r="S17"/>
  <c r="S19"/>
  <c r="S22"/>
  <c r="S24"/>
  <c r="S26"/>
  <c r="S30"/>
  <c r="S32"/>
  <c r="S34"/>
  <c r="S36"/>
  <c r="S38"/>
  <c r="S40"/>
  <c r="S42"/>
  <c r="S44"/>
  <c r="S46"/>
  <c r="S48"/>
  <c r="S50"/>
  <c r="S54"/>
  <c r="S47"/>
  <c r="S49"/>
  <c r="S51"/>
  <c r="S53"/>
  <c r="S15"/>
  <c r="S28"/>
  <c r="S29"/>
  <c r="S6"/>
  <c r="S56" s="1"/>
  <c r="S5" i="1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5"/>
  <c r="S66"/>
  <c r="S67"/>
  <c r="S68"/>
  <c r="S69"/>
  <c r="S70"/>
  <c r="S71"/>
  <c r="S72"/>
  <c r="S73"/>
  <c r="S74"/>
  <c r="S75"/>
  <c r="S76"/>
  <c r="S77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47"/>
  <c r="S248"/>
  <c r="S249"/>
  <c r="S250"/>
  <c r="S251"/>
  <c r="S252"/>
  <c r="S253"/>
  <c r="S254"/>
  <c r="S255"/>
  <c r="S256"/>
  <c r="S257"/>
  <c r="S258"/>
  <c r="S260"/>
  <c r="S261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47"/>
  <c r="P248"/>
  <c r="P249"/>
  <c r="P250"/>
  <c r="P251"/>
  <c r="P252"/>
  <c r="P253"/>
  <c r="P254"/>
  <c r="P255"/>
  <c r="P256"/>
  <c r="P257"/>
  <c r="P258"/>
  <c r="P260"/>
  <c r="P261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5"/>
  <c r="P66"/>
  <c r="P67"/>
  <c r="P68"/>
  <c r="P69"/>
  <c r="P70"/>
  <c r="P71"/>
  <c r="P72"/>
  <c r="P73"/>
  <c r="P74"/>
  <c r="P75"/>
  <c r="P76"/>
  <c r="P77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6"/>
  <c r="P5"/>
  <c r="L230" i="2" l="1"/>
  <c r="F226" l="1"/>
  <c r="F225"/>
  <c r="F224"/>
  <c r="F223"/>
  <c r="G232" l="1"/>
  <c r="G208"/>
  <c r="H208"/>
  <c r="J208"/>
  <c r="K208"/>
  <c r="I131"/>
  <c r="L208" l="1"/>
  <c r="I208"/>
  <c r="K238"/>
  <c r="H238"/>
  <c r="E238"/>
  <c r="D238"/>
  <c r="J238"/>
  <c r="G238"/>
  <c r="P519" i="1" l="1"/>
  <c r="R460"/>
  <c r="Q460"/>
  <c r="O460"/>
  <c r="N460"/>
  <c r="R406"/>
  <c r="Q406"/>
  <c r="O406"/>
  <c r="N406"/>
  <c r="P309"/>
  <c r="R192"/>
  <c r="Q192"/>
  <c r="O192"/>
  <c r="N192"/>
  <c r="O138"/>
  <c r="R138"/>
  <c r="Q138"/>
  <c r="N138"/>
  <c r="P62"/>
  <c r="N531" l="1"/>
  <c r="Q531"/>
  <c r="O531"/>
  <c r="R531"/>
  <c r="O263"/>
  <c r="R263"/>
  <c r="N263"/>
  <c r="P263" s="1"/>
  <c r="Q263"/>
  <c r="S263" s="1"/>
  <c r="P138"/>
  <c r="P192"/>
  <c r="S192"/>
  <c r="P226"/>
  <c r="S226"/>
  <c r="S138"/>
  <c r="P531" l="1"/>
  <c r="S531"/>
  <c r="L220" i="2"/>
  <c r="I220"/>
  <c r="F220"/>
  <c r="L218"/>
  <c r="I218"/>
  <c r="F218"/>
  <c r="L217"/>
  <c r="I217"/>
  <c r="F217"/>
  <c r="L216"/>
  <c r="I216"/>
  <c r="F216"/>
  <c r="L215"/>
  <c r="I215"/>
  <c r="F215"/>
  <c r="L214"/>
  <c r="I214"/>
  <c r="F214"/>
  <c r="F227" s="1"/>
  <c r="F233" s="1"/>
  <c r="L213"/>
  <c r="I213"/>
  <c r="F213"/>
  <c r="L212"/>
  <c r="I212"/>
  <c r="F212"/>
  <c r="L210"/>
  <c r="L209"/>
  <c r="I209"/>
  <c r="F209"/>
  <c r="L202"/>
  <c r="I202"/>
  <c r="F202"/>
  <c r="L201"/>
  <c r="I201"/>
  <c r="F201"/>
  <c r="L200"/>
  <c r="I200"/>
  <c r="F200"/>
  <c r="L199"/>
  <c r="I199"/>
  <c r="F199"/>
  <c r="L198"/>
  <c r="I198"/>
  <c r="F198"/>
  <c r="L197"/>
  <c r="I197"/>
  <c r="F197"/>
  <c r="L196"/>
  <c r="I196"/>
  <c r="F196"/>
  <c r="L195"/>
  <c r="I195"/>
  <c r="F195"/>
  <c r="L194"/>
  <c r="I194"/>
  <c r="F194"/>
  <c r="L193"/>
  <c r="I193"/>
  <c r="F193"/>
  <c r="L192"/>
  <c r="I192"/>
  <c r="F192"/>
  <c r="L191"/>
  <c r="I191"/>
  <c r="F191"/>
  <c r="L190"/>
  <c r="I190"/>
  <c r="F190"/>
  <c r="L189"/>
  <c r="I189"/>
  <c r="F189"/>
  <c r="L188"/>
  <c r="I188"/>
  <c r="F188"/>
  <c r="L187"/>
  <c r="I187"/>
  <c r="F187"/>
  <c r="L186"/>
  <c r="I186"/>
  <c r="F186"/>
  <c r="L185"/>
  <c r="I185"/>
  <c r="F185"/>
  <c r="L184"/>
  <c r="I184"/>
  <c r="F184"/>
  <c r="L183"/>
  <c r="I183"/>
  <c r="F183"/>
  <c r="L182"/>
  <c r="I182"/>
  <c r="F182"/>
  <c r="L181"/>
  <c r="I181"/>
  <c r="F181"/>
  <c r="L180"/>
  <c r="I180"/>
  <c r="F180"/>
  <c r="L179"/>
  <c r="I179"/>
  <c r="F179"/>
  <c r="I178"/>
  <c r="F177"/>
  <c r="I176"/>
  <c r="I175"/>
  <c r="F175"/>
  <c r="L173"/>
  <c r="I173"/>
  <c r="F173"/>
  <c r="L172"/>
  <c r="I172"/>
  <c r="F172"/>
  <c r="L171"/>
  <c r="I171"/>
  <c r="F171"/>
  <c r="L170"/>
  <c r="F170"/>
  <c r="L169"/>
  <c r="I169"/>
  <c r="F169"/>
  <c r="L168"/>
  <c r="I168"/>
  <c r="F168"/>
  <c r="L167"/>
  <c r="I167"/>
  <c r="F167"/>
  <c r="L166"/>
  <c r="I166"/>
  <c r="F166"/>
  <c r="L165"/>
  <c r="I165"/>
  <c r="F165"/>
  <c r="L164"/>
  <c r="I164"/>
  <c r="F164"/>
  <c r="L163"/>
  <c r="I163"/>
  <c r="F163"/>
  <c r="L162"/>
  <c r="I162"/>
  <c r="F162"/>
  <c r="L161"/>
  <c r="I161"/>
  <c r="F161"/>
  <c r="L160"/>
  <c r="I160"/>
  <c r="F160"/>
  <c r="L159"/>
  <c r="I159"/>
  <c r="F159"/>
  <c r="L158"/>
  <c r="I158"/>
  <c r="F158"/>
  <c r="L157"/>
  <c r="I157"/>
  <c r="F157"/>
  <c r="L156"/>
  <c r="I156"/>
  <c r="F156"/>
  <c r="L155"/>
  <c r="I155"/>
  <c r="F155"/>
  <c r="L154"/>
  <c r="I154"/>
  <c r="F154"/>
  <c r="L153"/>
  <c r="I153"/>
  <c r="F153"/>
  <c r="L152"/>
  <c r="I152"/>
  <c r="F152"/>
  <c r="L151"/>
  <c r="I151"/>
  <c r="F151"/>
  <c r="L150"/>
  <c r="I150"/>
  <c r="F150"/>
  <c r="L149"/>
  <c r="I149"/>
  <c r="F149"/>
  <c r="L148"/>
  <c r="I148"/>
  <c r="F148"/>
  <c r="L147"/>
  <c r="I147"/>
  <c r="F147"/>
  <c r="L146"/>
  <c r="I146"/>
  <c r="F146"/>
  <c r="L145"/>
  <c r="I145"/>
  <c r="F145"/>
  <c r="L144"/>
  <c r="I144"/>
  <c r="F144"/>
  <c r="L143"/>
  <c r="I143"/>
  <c r="F143"/>
  <c r="L142"/>
  <c r="I142"/>
  <c r="F142"/>
  <c r="L141"/>
  <c r="I141"/>
  <c r="F141"/>
  <c r="L140"/>
  <c r="I140"/>
  <c r="F140"/>
  <c r="L139"/>
  <c r="I139"/>
  <c r="F139"/>
  <c r="L138"/>
  <c r="I138"/>
  <c r="F138"/>
  <c r="L137"/>
  <c r="I137"/>
  <c r="F137"/>
  <c r="L136"/>
  <c r="I136"/>
  <c r="F136"/>
  <c r="L135"/>
  <c r="I135"/>
  <c r="F135"/>
  <c r="L134"/>
  <c r="I134"/>
  <c r="F134"/>
  <c r="L133"/>
  <c r="I133"/>
  <c r="F133"/>
  <c r="L132"/>
  <c r="I132"/>
  <c r="F132"/>
  <c r="L131"/>
  <c r="F131"/>
  <c r="L130"/>
  <c r="I130"/>
  <c r="F130"/>
  <c r="L129"/>
  <c r="I129"/>
  <c r="F129"/>
  <c r="L128"/>
  <c r="I128"/>
  <c r="F128"/>
  <c r="L127"/>
  <c r="I127"/>
  <c r="F127"/>
  <c r="L126"/>
  <c r="I126"/>
  <c r="F126"/>
  <c r="L125"/>
  <c r="I125"/>
  <c r="F125"/>
  <c r="L124"/>
  <c r="I124"/>
  <c r="F124"/>
  <c r="L123"/>
  <c r="I123"/>
  <c r="F123"/>
  <c r="L122"/>
  <c r="I122"/>
  <c r="F122"/>
  <c r="L93"/>
  <c r="F93"/>
  <c r="F101"/>
  <c r="L101"/>
  <c r="I101"/>
  <c r="L175" l="1"/>
  <c r="L177"/>
  <c r="I174"/>
  <c r="E232"/>
  <c r="F174"/>
  <c r="L174"/>
  <c r="F176"/>
  <c r="L176"/>
  <c r="I177"/>
  <c r="F178"/>
  <c r="L178"/>
  <c r="I170"/>
  <c r="K232" l="1"/>
  <c r="H232"/>
  <c r="L232"/>
  <c r="J232"/>
  <c r="F232"/>
  <c r="D232"/>
  <c r="I238" l="1"/>
  <c r="F238"/>
  <c r="L238"/>
  <c r="I232"/>
  <c r="L100" l="1"/>
  <c r="L99"/>
  <c r="L98"/>
  <c r="L97"/>
  <c r="L96"/>
  <c r="L95"/>
  <c r="L92"/>
  <c r="F100"/>
  <c r="F99"/>
  <c r="F98"/>
  <c r="F97"/>
  <c r="F96"/>
  <c r="F95"/>
  <c r="F92"/>
  <c r="I100"/>
  <c r="I92"/>
  <c r="I99"/>
  <c r="I98"/>
  <c r="I97"/>
  <c r="I96"/>
  <c r="I95"/>
  <c r="S229" i="1" l="1"/>
  <c r="P229"/>
  <c r="S195"/>
  <c r="P195"/>
  <c r="R141"/>
  <c r="Q141"/>
  <c r="O141"/>
  <c r="N141"/>
  <c r="R79"/>
  <c r="Q79"/>
  <c r="O79"/>
  <c r="N79"/>
  <c r="P465"/>
  <c r="R409"/>
  <c r="Q409"/>
  <c r="O409"/>
  <c r="N409"/>
  <c r="P355"/>
  <c r="R347"/>
  <c r="Q347"/>
  <c r="O347"/>
  <c r="N347"/>
  <c r="N534" l="1"/>
  <c r="Q534"/>
  <c r="O534"/>
  <c r="R534"/>
  <c r="O266"/>
  <c r="R266"/>
  <c r="N266"/>
  <c r="P266" s="1"/>
  <c r="Q266"/>
  <c r="S266" s="1"/>
  <c r="P79"/>
  <c r="S79"/>
  <c r="P141"/>
  <c r="S141"/>
  <c r="P534" l="1"/>
  <c r="S534"/>
  <c r="R496"/>
  <c r="Q496"/>
  <c r="O496"/>
  <c r="N496"/>
  <c r="R462"/>
  <c r="Q462"/>
  <c r="O462"/>
  <c r="N462"/>
  <c r="R408"/>
  <c r="Q408"/>
  <c r="O408"/>
  <c r="N408"/>
  <c r="P377"/>
  <c r="R346"/>
  <c r="Q346"/>
  <c r="O346"/>
  <c r="N346"/>
  <c r="S344"/>
  <c r="P344"/>
  <c r="O533" l="1"/>
  <c r="R533"/>
  <c r="N533"/>
  <c r="P533" s="1"/>
  <c r="Q533"/>
  <c r="S533" s="1"/>
  <c r="R228"/>
  <c r="Q228"/>
  <c r="O228"/>
  <c r="N228"/>
  <c r="R194"/>
  <c r="Q194"/>
  <c r="O194"/>
  <c r="N194"/>
  <c r="R140"/>
  <c r="Q140"/>
  <c r="O140"/>
  <c r="N140"/>
  <c r="R78"/>
  <c r="Q78"/>
  <c r="O78"/>
  <c r="N78"/>
  <c r="R64"/>
  <c r="Q64"/>
  <c r="O64"/>
  <c r="N64"/>
  <c r="P64" l="1"/>
  <c r="S64"/>
  <c r="P78"/>
  <c r="O265"/>
  <c r="R265"/>
  <c r="N265"/>
  <c r="P265" s="1"/>
  <c r="Q265"/>
  <c r="S265" s="1"/>
  <c r="S78"/>
  <c r="P140"/>
  <c r="S140"/>
  <c r="P194"/>
  <c r="S194"/>
  <c r="P228"/>
  <c r="S228"/>
  <c r="R227"/>
  <c r="Q227"/>
  <c r="O227"/>
  <c r="N227"/>
  <c r="R193"/>
  <c r="Q193"/>
  <c r="O193"/>
  <c r="N193"/>
  <c r="P193" l="1"/>
  <c r="S193"/>
  <c r="P227"/>
  <c r="S227"/>
  <c r="R139"/>
  <c r="Q139"/>
  <c r="O139"/>
  <c r="N139"/>
  <c r="O63"/>
  <c r="N63"/>
  <c r="R495"/>
  <c r="Q495"/>
  <c r="O495"/>
  <c r="N495"/>
  <c r="P527"/>
  <c r="R461"/>
  <c r="Q461"/>
  <c r="O461"/>
  <c r="N461"/>
  <c r="R407"/>
  <c r="Q407"/>
  <c r="O407"/>
  <c r="N407"/>
  <c r="P350"/>
  <c r="P297"/>
  <c r="S517"/>
  <c r="P479"/>
  <c r="R459"/>
  <c r="Q459"/>
  <c r="S459" s="1"/>
  <c r="O459"/>
  <c r="N459"/>
  <c r="P459" s="1"/>
  <c r="S446"/>
  <c r="R405"/>
  <c r="S405" s="1"/>
  <c r="Q405"/>
  <c r="O405"/>
  <c r="N405"/>
  <c r="S225"/>
  <c r="P225"/>
  <c r="R191"/>
  <c r="Q191"/>
  <c r="O191"/>
  <c r="N191"/>
  <c r="R137"/>
  <c r="Q137"/>
  <c r="O137"/>
  <c r="N137"/>
  <c r="I13" i="2"/>
  <c r="L85"/>
  <c r="L84"/>
  <c r="L83"/>
  <c r="L82"/>
  <c r="L81"/>
  <c r="L80"/>
  <c r="L79"/>
  <c r="L78"/>
  <c r="L77"/>
  <c r="L76"/>
  <c r="L75"/>
  <c r="L74"/>
  <c r="L73"/>
  <c r="L72"/>
  <c r="L66"/>
  <c r="L65"/>
  <c r="L64"/>
  <c r="L63"/>
  <c r="L62"/>
  <c r="L54"/>
  <c r="L53"/>
  <c r="L51"/>
  <c r="L50"/>
  <c r="L49"/>
  <c r="L48"/>
  <c r="L47"/>
  <c r="L46"/>
  <c r="L45"/>
  <c r="L44"/>
  <c r="L43"/>
  <c r="L42"/>
  <c r="L41"/>
  <c r="L38"/>
  <c r="L37"/>
  <c r="L36"/>
  <c r="L35"/>
  <c r="L34"/>
  <c r="L33"/>
  <c r="L32"/>
  <c r="L31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I85"/>
  <c r="F85"/>
  <c r="I84"/>
  <c r="F84"/>
  <c r="I83"/>
  <c r="F83"/>
  <c r="I82"/>
  <c r="F82"/>
  <c r="I81"/>
  <c r="F81"/>
  <c r="I80"/>
  <c r="F80"/>
  <c r="I79"/>
  <c r="F79"/>
  <c r="I78"/>
  <c r="F78"/>
  <c r="I77"/>
  <c r="F77"/>
  <c r="I76"/>
  <c r="F76"/>
  <c r="I75"/>
  <c r="F75"/>
  <c r="I74"/>
  <c r="F74"/>
  <c r="I73"/>
  <c r="F73"/>
  <c r="I72"/>
  <c r="F72"/>
  <c r="I66"/>
  <c r="F66"/>
  <c r="I65"/>
  <c r="F65"/>
  <c r="I64"/>
  <c r="F64"/>
  <c r="I63"/>
  <c r="F63"/>
  <c r="I62"/>
  <c r="F62"/>
  <c r="I51"/>
  <c r="F51"/>
  <c r="I50"/>
  <c r="F50"/>
  <c r="I49"/>
  <c r="F49"/>
  <c r="I48"/>
  <c r="F48"/>
  <c r="I47"/>
  <c r="F47"/>
  <c r="I46"/>
  <c r="F46"/>
  <c r="I45"/>
  <c r="F45"/>
  <c r="I44"/>
  <c r="F44"/>
  <c r="I43"/>
  <c r="F43"/>
  <c r="I42"/>
  <c r="F42"/>
  <c r="I41"/>
  <c r="F41"/>
  <c r="I38"/>
  <c r="F38"/>
  <c r="I37"/>
  <c r="F37"/>
  <c r="I36"/>
  <c r="F36"/>
  <c r="I35"/>
  <c r="F35"/>
  <c r="I34"/>
  <c r="F34"/>
  <c r="I33"/>
  <c r="F33"/>
  <c r="I32"/>
  <c r="F32"/>
  <c r="I31"/>
  <c r="F31"/>
  <c r="I26"/>
  <c r="F26"/>
  <c r="I25"/>
  <c r="F25"/>
  <c r="I24"/>
  <c r="F24"/>
  <c r="I23"/>
  <c r="F23"/>
  <c r="I22"/>
  <c r="F22"/>
  <c r="I19"/>
  <c r="F19"/>
  <c r="I18"/>
  <c r="F18"/>
  <c r="I17"/>
  <c r="F17"/>
  <c r="I16"/>
  <c r="F16"/>
  <c r="I15"/>
  <c r="F15"/>
  <c r="I14"/>
  <c r="F14"/>
  <c r="F13"/>
  <c r="I12"/>
  <c r="F12"/>
  <c r="I11"/>
  <c r="F11"/>
  <c r="I10"/>
  <c r="F10"/>
  <c r="I9"/>
  <c r="F9"/>
  <c r="I8"/>
  <c r="F8"/>
  <c r="I7"/>
  <c r="F7"/>
  <c r="I6"/>
  <c r="F6"/>
  <c r="I5"/>
  <c r="F5"/>
  <c r="S288" i="1"/>
  <c r="S497"/>
  <c r="P497"/>
  <c r="S463"/>
  <c r="P463"/>
  <c r="S409"/>
  <c r="P409"/>
  <c r="S290"/>
  <c r="S289"/>
  <c r="P289"/>
  <c r="P287"/>
  <c r="S287"/>
  <c r="P288"/>
  <c r="S529"/>
  <c r="S528"/>
  <c r="S527"/>
  <c r="S526"/>
  <c r="S525"/>
  <c r="S524"/>
  <c r="S523"/>
  <c r="S522"/>
  <c r="S521"/>
  <c r="S520"/>
  <c r="S519"/>
  <c r="S518"/>
  <c r="S516"/>
  <c r="S515"/>
  <c r="S496"/>
  <c r="S494"/>
  <c r="S493"/>
  <c r="S492"/>
  <c r="S491"/>
  <c r="S490"/>
  <c r="S489"/>
  <c r="S488"/>
  <c r="S487"/>
  <c r="S486"/>
  <c r="S485"/>
  <c r="S484"/>
  <c r="S483"/>
  <c r="S482"/>
  <c r="S481"/>
  <c r="S480"/>
  <c r="S479"/>
  <c r="S478"/>
  <c r="S477"/>
  <c r="S476"/>
  <c r="S475"/>
  <c r="S474"/>
  <c r="S473"/>
  <c r="S472"/>
  <c r="S471"/>
  <c r="S470"/>
  <c r="S469"/>
  <c r="S468"/>
  <c r="S467"/>
  <c r="S466"/>
  <c r="S465"/>
  <c r="S464"/>
  <c r="S462"/>
  <c r="S460"/>
  <c r="S458"/>
  <c r="S457"/>
  <c r="S456"/>
  <c r="S455"/>
  <c r="S454"/>
  <c r="S453"/>
  <c r="S452"/>
  <c r="S451"/>
  <c r="S450"/>
  <c r="S449"/>
  <c r="S448"/>
  <c r="S447"/>
  <c r="S445"/>
  <c r="S444"/>
  <c r="S443"/>
  <c r="S442"/>
  <c r="S441"/>
  <c r="S440"/>
  <c r="S439"/>
  <c r="S438"/>
  <c r="S437"/>
  <c r="S436"/>
  <c r="S435"/>
  <c r="S434"/>
  <c r="S433"/>
  <c r="S432"/>
  <c r="S431"/>
  <c r="S408"/>
  <c r="S406"/>
  <c r="S404"/>
  <c r="S403"/>
  <c r="S402"/>
  <c r="S401"/>
  <c r="S400"/>
  <c r="S399"/>
  <c r="S398"/>
  <c r="S397"/>
  <c r="S396"/>
  <c r="S395"/>
  <c r="S394"/>
  <c r="S393"/>
  <c r="S392"/>
  <c r="S391"/>
  <c r="S390"/>
  <c r="S389"/>
  <c r="S388"/>
  <c r="S387"/>
  <c r="S386"/>
  <c r="S385"/>
  <c r="S384"/>
  <c r="S383"/>
  <c r="S382"/>
  <c r="S381"/>
  <c r="S380"/>
  <c r="S379"/>
  <c r="S378"/>
  <c r="S377"/>
  <c r="S376"/>
  <c r="S375"/>
  <c r="S374"/>
  <c r="S373"/>
  <c r="S372"/>
  <c r="S371"/>
  <c r="S370"/>
  <c r="S369"/>
  <c r="S368"/>
  <c r="S367"/>
  <c r="S366"/>
  <c r="S365"/>
  <c r="S364"/>
  <c r="S363"/>
  <c r="S362"/>
  <c r="S361"/>
  <c r="S360"/>
  <c r="S359"/>
  <c r="S358"/>
  <c r="S357"/>
  <c r="S356"/>
  <c r="S355"/>
  <c r="S354"/>
  <c r="S353"/>
  <c r="S352"/>
  <c r="S351"/>
  <c r="S350"/>
  <c r="S349"/>
  <c r="S348"/>
  <c r="S345"/>
  <c r="S343"/>
  <c r="S342"/>
  <c r="S341"/>
  <c r="S340"/>
  <c r="S339"/>
  <c r="S338"/>
  <c r="S337"/>
  <c r="S336"/>
  <c r="S335"/>
  <c r="S334"/>
  <c r="S333"/>
  <c r="S328"/>
  <c r="S327"/>
  <c r="S326"/>
  <c r="S325"/>
  <c r="S324"/>
  <c r="S323"/>
  <c r="S322"/>
  <c r="S321"/>
  <c r="S320"/>
  <c r="S319"/>
  <c r="S318"/>
  <c r="S317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86"/>
  <c r="S285"/>
  <c r="S284"/>
  <c r="S283"/>
  <c r="S282"/>
  <c r="S281"/>
  <c r="S280"/>
  <c r="S279"/>
  <c r="S278"/>
  <c r="S277"/>
  <c r="S276"/>
  <c r="S275"/>
  <c r="S274"/>
  <c r="P529"/>
  <c r="P528"/>
  <c r="P526"/>
  <c r="P525"/>
  <c r="P524"/>
  <c r="P523"/>
  <c r="P522"/>
  <c r="P521"/>
  <c r="P520"/>
  <c r="P518"/>
  <c r="P517"/>
  <c r="P516"/>
  <c r="P515"/>
  <c r="P496"/>
  <c r="P494"/>
  <c r="P493"/>
  <c r="P492"/>
  <c r="P491"/>
  <c r="P490"/>
  <c r="P489"/>
  <c r="P488"/>
  <c r="P487"/>
  <c r="P486"/>
  <c r="P485"/>
  <c r="P484"/>
  <c r="P483"/>
  <c r="P482"/>
  <c r="P481"/>
  <c r="P480"/>
  <c r="P478"/>
  <c r="P477"/>
  <c r="P476"/>
  <c r="P475"/>
  <c r="P474"/>
  <c r="P473"/>
  <c r="P472"/>
  <c r="P471"/>
  <c r="P470"/>
  <c r="P469"/>
  <c r="P468"/>
  <c r="P467"/>
  <c r="P466"/>
  <c r="P464"/>
  <c r="P462"/>
  <c r="P460"/>
  <c r="P458"/>
  <c r="P457"/>
  <c r="P456"/>
  <c r="P455"/>
  <c r="P454"/>
  <c r="P453"/>
  <c r="P452"/>
  <c r="P451"/>
  <c r="P450"/>
  <c r="P449"/>
  <c r="P448"/>
  <c r="P447"/>
  <c r="P446"/>
  <c r="P445"/>
  <c r="P444"/>
  <c r="P443"/>
  <c r="P442"/>
  <c r="P441"/>
  <c r="P440"/>
  <c r="P439"/>
  <c r="P438"/>
  <c r="P437"/>
  <c r="P436"/>
  <c r="P435"/>
  <c r="P434"/>
  <c r="P433"/>
  <c r="P432"/>
  <c r="P431"/>
  <c r="P408"/>
  <c r="P406"/>
  <c r="P404"/>
  <c r="P403"/>
  <c r="P402"/>
  <c r="P401"/>
  <c r="P400"/>
  <c r="P399"/>
  <c r="P398"/>
  <c r="P397"/>
  <c r="P396"/>
  <c r="P395"/>
  <c r="P394"/>
  <c r="P393"/>
  <c r="P392"/>
  <c r="P391"/>
  <c r="P390"/>
  <c r="P389"/>
  <c r="P388"/>
  <c r="P387"/>
  <c r="P386"/>
  <c r="P385"/>
  <c r="P384"/>
  <c r="P383"/>
  <c r="P382"/>
  <c r="P381"/>
  <c r="P380"/>
  <c r="P379"/>
  <c r="P378"/>
  <c r="P376"/>
  <c r="P375"/>
  <c r="P374"/>
  <c r="P373"/>
  <c r="P372"/>
  <c r="P371"/>
  <c r="P370"/>
  <c r="P369"/>
  <c r="P368"/>
  <c r="P367"/>
  <c r="P366"/>
  <c r="P365"/>
  <c r="P364"/>
  <c r="P363"/>
  <c r="P362"/>
  <c r="P361"/>
  <c r="P360"/>
  <c r="P359"/>
  <c r="P358"/>
  <c r="P357"/>
  <c r="P356"/>
  <c r="P354"/>
  <c r="P353"/>
  <c r="P352"/>
  <c r="P351"/>
  <c r="P349"/>
  <c r="P348"/>
  <c r="P345"/>
  <c r="P343"/>
  <c r="P342"/>
  <c r="P341"/>
  <c r="P340"/>
  <c r="P339"/>
  <c r="P338"/>
  <c r="P337"/>
  <c r="P336"/>
  <c r="P335"/>
  <c r="P334"/>
  <c r="P333"/>
  <c r="P328"/>
  <c r="P327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8"/>
  <c r="P307"/>
  <c r="P306"/>
  <c r="P305"/>
  <c r="P304"/>
  <c r="P303"/>
  <c r="P302"/>
  <c r="P301"/>
  <c r="P300"/>
  <c r="P299"/>
  <c r="P298"/>
  <c r="P296"/>
  <c r="P295"/>
  <c r="P294"/>
  <c r="P293"/>
  <c r="P292"/>
  <c r="P291"/>
  <c r="P286"/>
  <c r="P285"/>
  <c r="P284"/>
  <c r="P283"/>
  <c r="P282"/>
  <c r="P281"/>
  <c r="P280"/>
  <c r="P279"/>
  <c r="P278"/>
  <c r="P277"/>
  <c r="P276"/>
  <c r="P275"/>
  <c r="P274"/>
  <c r="S273"/>
  <c r="P273"/>
  <c r="R63"/>
  <c r="Q63"/>
  <c r="S407" l="1"/>
  <c r="S495"/>
  <c r="P405"/>
  <c r="P407"/>
  <c r="S461"/>
  <c r="P461"/>
  <c r="P495"/>
  <c r="N530"/>
  <c r="Q530"/>
  <c r="O532"/>
  <c r="R532"/>
  <c r="O530"/>
  <c r="O535" s="1"/>
  <c r="R530"/>
  <c r="R535" s="1"/>
  <c r="N532"/>
  <c r="P532" s="1"/>
  <c r="Q532"/>
  <c r="S532" s="1"/>
  <c r="O264"/>
  <c r="R264"/>
  <c r="N264"/>
  <c r="P264" s="1"/>
  <c r="Q264"/>
  <c r="S264" s="1"/>
  <c r="P191"/>
  <c r="O262"/>
  <c r="S191"/>
  <c r="R262"/>
  <c r="R267" s="1"/>
  <c r="P137"/>
  <c r="S137"/>
  <c r="N262"/>
  <c r="Q262"/>
  <c r="Q267" s="1"/>
  <c r="P63"/>
  <c r="P139"/>
  <c r="S139"/>
  <c r="S61"/>
  <c r="P61"/>
  <c r="S63"/>
  <c r="S62"/>
  <c r="E114" i="2"/>
  <c r="H114"/>
  <c r="J114"/>
  <c r="K104"/>
  <c r="K110" s="1"/>
  <c r="J104"/>
  <c r="L52"/>
  <c r="L55"/>
  <c r="J112"/>
  <c r="K112"/>
  <c r="K114"/>
  <c r="L70"/>
  <c r="L29"/>
  <c r="L30"/>
  <c r="L67"/>
  <c r="L68"/>
  <c r="L69"/>
  <c r="L56"/>
  <c r="L27"/>
  <c r="L71"/>
  <c r="L28"/>
  <c r="L39"/>
  <c r="L57"/>
  <c r="L58"/>
  <c r="L59"/>
  <c r="L60"/>
  <c r="L61"/>
  <c r="L40"/>
  <c r="F20"/>
  <c r="F21"/>
  <c r="I27"/>
  <c r="I29"/>
  <c r="I40"/>
  <c r="I53"/>
  <c r="I54"/>
  <c r="I20"/>
  <c r="I21"/>
  <c r="I28"/>
  <c r="I30"/>
  <c r="I39"/>
  <c r="I52"/>
  <c r="F27"/>
  <c r="F28"/>
  <c r="F29"/>
  <c r="F30"/>
  <c r="F39"/>
  <c r="F40"/>
  <c r="F52"/>
  <c r="F53"/>
  <c r="F54"/>
  <c r="F55"/>
  <c r="F56"/>
  <c r="F57"/>
  <c r="F58"/>
  <c r="F59"/>
  <c r="F60"/>
  <c r="F61"/>
  <c r="F67"/>
  <c r="F68"/>
  <c r="F69"/>
  <c r="F70"/>
  <c r="F71"/>
  <c r="I55"/>
  <c r="I56"/>
  <c r="I57"/>
  <c r="I58"/>
  <c r="I59"/>
  <c r="I60"/>
  <c r="I61"/>
  <c r="I67"/>
  <c r="I68"/>
  <c r="I69"/>
  <c r="I70"/>
  <c r="I71"/>
  <c r="P290" i="1"/>
  <c r="L114" i="2" l="1"/>
  <c r="L113"/>
  <c r="L112"/>
  <c r="I113"/>
  <c r="G114"/>
  <c r="I114" s="1"/>
  <c r="I106"/>
  <c r="I112"/>
  <c r="L104"/>
  <c r="J110"/>
  <c r="L110" s="1"/>
  <c r="D114"/>
  <c r="F114" s="1"/>
  <c r="N535" i="1"/>
  <c r="P530"/>
  <c r="P535" s="1"/>
  <c r="Q535"/>
  <c r="S530"/>
  <c r="S535" s="1"/>
  <c r="L106" i="2"/>
  <c r="D109"/>
  <c r="O267" i="1"/>
  <c r="S262"/>
  <c r="P262"/>
  <c r="N267"/>
  <c r="K109" i="2"/>
  <c r="K115" s="1"/>
  <c r="E109"/>
  <c r="E115" s="1"/>
  <c r="J109"/>
  <c r="J115" s="1"/>
  <c r="H109"/>
  <c r="H115" s="1"/>
  <c r="D91"/>
  <c r="F91" s="1"/>
  <c r="D115" l="1"/>
  <c r="F113"/>
  <c r="I109"/>
  <c r="I115" s="1"/>
  <c r="G109"/>
  <c r="G115" s="1"/>
  <c r="F109"/>
  <c r="F115" s="1"/>
  <c r="L109"/>
  <c r="L115" s="1"/>
  <c r="P346" i="1" l="1"/>
  <c r="S346"/>
  <c r="P347"/>
  <c r="S347"/>
  <c r="S267" l="1"/>
  <c r="P267"/>
  <c r="E72"/>
  <c r="H72"/>
  <c r="G531"/>
  <c r="F531"/>
  <c r="D531"/>
  <c r="C531"/>
  <c r="G529"/>
  <c r="F529"/>
  <c r="D529"/>
  <c r="C529"/>
  <c r="G530"/>
  <c r="F530"/>
  <c r="D530"/>
  <c r="C530"/>
  <c r="C532"/>
  <c r="D532"/>
  <c r="F532"/>
  <c r="G532"/>
  <c r="E445"/>
  <c r="H445"/>
  <c r="H528"/>
  <c r="E528"/>
  <c r="H527"/>
  <c r="E527"/>
  <c r="H526"/>
  <c r="E526"/>
  <c r="H524"/>
  <c r="E524"/>
  <c r="H523"/>
  <c r="E523"/>
  <c r="H522"/>
  <c r="E522"/>
  <c r="H521"/>
  <c r="E521"/>
  <c r="H520"/>
  <c r="E520"/>
  <c r="H519"/>
  <c r="E519"/>
  <c r="H518"/>
  <c r="E518"/>
  <c r="H517"/>
  <c r="E517"/>
  <c r="H516"/>
  <c r="E516"/>
  <c r="H515"/>
  <c r="E515"/>
  <c r="H497"/>
  <c r="E497"/>
  <c r="H496"/>
  <c r="E496"/>
  <c r="H495"/>
  <c r="E495"/>
  <c r="H494"/>
  <c r="E494"/>
  <c r="H493"/>
  <c r="E493"/>
  <c r="H492"/>
  <c r="E492"/>
  <c r="H491"/>
  <c r="E491"/>
  <c r="H490"/>
  <c r="E490"/>
  <c r="H489"/>
  <c r="E489"/>
  <c r="H488"/>
  <c r="E488"/>
  <c r="H487"/>
  <c r="E487"/>
  <c r="H486"/>
  <c r="E486"/>
  <c r="H485"/>
  <c r="E485"/>
  <c r="H484"/>
  <c r="E484"/>
  <c r="H483"/>
  <c r="E483"/>
  <c r="H482"/>
  <c r="E482"/>
  <c r="H481"/>
  <c r="E481"/>
  <c r="H480"/>
  <c r="E480"/>
  <c r="H477"/>
  <c r="E477"/>
  <c r="H476"/>
  <c r="E476"/>
  <c r="H475"/>
  <c r="E475"/>
  <c r="H474"/>
  <c r="E474"/>
  <c r="H473"/>
  <c r="E473"/>
  <c r="H472"/>
  <c r="E472"/>
  <c r="H471"/>
  <c r="E471"/>
  <c r="H470"/>
  <c r="E470"/>
  <c r="H469"/>
  <c r="E469"/>
  <c r="H468"/>
  <c r="E468"/>
  <c r="H463"/>
  <c r="E463"/>
  <c r="H462"/>
  <c r="E462"/>
  <c r="H461"/>
  <c r="E461"/>
  <c r="H460"/>
  <c r="E460"/>
  <c r="H459"/>
  <c r="E459"/>
  <c r="H458"/>
  <c r="E458"/>
  <c r="H457"/>
  <c r="E457"/>
  <c r="H456"/>
  <c r="E456"/>
  <c r="H455"/>
  <c r="E455"/>
  <c r="H454"/>
  <c r="E454"/>
  <c r="H453"/>
  <c r="E453"/>
  <c r="H452"/>
  <c r="E452"/>
  <c r="H451"/>
  <c r="E451"/>
  <c r="H450"/>
  <c r="E450"/>
  <c r="H449"/>
  <c r="E449"/>
  <c r="H448"/>
  <c r="E448"/>
  <c r="H447"/>
  <c r="E447"/>
  <c r="H446"/>
  <c r="E446"/>
  <c r="H444"/>
  <c r="E444"/>
  <c r="H443"/>
  <c r="E443"/>
  <c r="H442"/>
  <c r="E442"/>
  <c r="H441"/>
  <c r="E441"/>
  <c r="H440"/>
  <c r="E440"/>
  <c r="H439"/>
  <c r="E439"/>
  <c r="H438"/>
  <c r="E438"/>
  <c r="H437"/>
  <c r="E437"/>
  <c r="H436"/>
  <c r="E436"/>
  <c r="H435"/>
  <c r="E435"/>
  <c r="H434"/>
  <c r="E434"/>
  <c r="H433"/>
  <c r="E433"/>
  <c r="H432"/>
  <c r="E432"/>
  <c r="H431"/>
  <c r="E431"/>
  <c r="H409"/>
  <c r="E409"/>
  <c r="H408"/>
  <c r="E408"/>
  <c r="H407"/>
  <c r="E407"/>
  <c r="H406"/>
  <c r="E406"/>
  <c r="H405"/>
  <c r="E405"/>
  <c r="H404"/>
  <c r="E404"/>
  <c r="H403"/>
  <c r="E403"/>
  <c r="H399"/>
  <c r="E399"/>
  <c r="H398"/>
  <c r="E398"/>
  <c r="H397"/>
  <c r="E397"/>
  <c r="G393"/>
  <c r="F393"/>
  <c r="D393"/>
  <c r="C393"/>
  <c r="G392"/>
  <c r="F392"/>
  <c r="D392"/>
  <c r="C392"/>
  <c r="G391"/>
  <c r="F391"/>
  <c r="D391"/>
  <c r="C391"/>
  <c r="G390"/>
  <c r="F390"/>
  <c r="D390"/>
  <c r="C390"/>
  <c r="G389"/>
  <c r="F389"/>
  <c r="D389"/>
  <c r="C389"/>
  <c r="G388"/>
  <c r="F388"/>
  <c r="D388"/>
  <c r="C388"/>
  <c r="H387"/>
  <c r="E387"/>
  <c r="H386"/>
  <c r="E386"/>
  <c r="H381"/>
  <c r="E381"/>
  <c r="H380"/>
  <c r="E380"/>
  <c r="H379"/>
  <c r="E379"/>
  <c r="H378"/>
  <c r="E378"/>
  <c r="H377"/>
  <c r="E377"/>
  <c r="H376"/>
  <c r="E376"/>
  <c r="H375"/>
  <c r="E375"/>
  <c r="H374"/>
  <c r="E374"/>
  <c r="H373"/>
  <c r="E373"/>
  <c r="H372"/>
  <c r="E372"/>
  <c r="H371"/>
  <c r="E371"/>
  <c r="H370"/>
  <c r="E370"/>
  <c r="H369"/>
  <c r="E369"/>
  <c r="H368"/>
  <c r="E368"/>
  <c r="H367"/>
  <c r="E367"/>
  <c r="H366"/>
  <c r="E366"/>
  <c r="H365"/>
  <c r="E365"/>
  <c r="H364"/>
  <c r="E364"/>
  <c r="H363"/>
  <c r="E363"/>
  <c r="H362"/>
  <c r="E362"/>
  <c r="H361"/>
  <c r="E361"/>
  <c r="H360"/>
  <c r="E360"/>
  <c r="H359"/>
  <c r="E359"/>
  <c r="H358"/>
  <c r="E358"/>
  <c r="H357"/>
  <c r="E357"/>
  <c r="H356"/>
  <c r="E356"/>
  <c r="H352"/>
  <c r="E352"/>
  <c r="H351"/>
  <c r="E351"/>
  <c r="H350"/>
  <c r="E350"/>
  <c r="H349"/>
  <c r="E349"/>
  <c r="H348"/>
  <c r="E348"/>
  <c r="H346"/>
  <c r="E346"/>
  <c r="H343"/>
  <c r="E343"/>
  <c r="H342"/>
  <c r="E342"/>
  <c r="H340"/>
  <c r="E340"/>
  <c r="H339"/>
  <c r="E339"/>
  <c r="H338"/>
  <c r="E338"/>
  <c r="H336"/>
  <c r="E336"/>
  <c r="H335"/>
  <c r="E335"/>
  <c r="H334"/>
  <c r="E334"/>
  <c r="H333"/>
  <c r="E333"/>
  <c r="H332"/>
  <c r="E332"/>
  <c r="H331"/>
  <c r="E331"/>
  <c r="H330"/>
  <c r="E330"/>
  <c r="H329"/>
  <c r="E329"/>
  <c r="H318"/>
  <c r="E318"/>
  <c r="H317"/>
  <c r="E317"/>
  <c r="H316"/>
  <c r="E316"/>
  <c r="H315"/>
  <c r="E315"/>
  <c r="H314"/>
  <c r="E314"/>
  <c r="H313"/>
  <c r="E313"/>
  <c r="H312"/>
  <c r="E312"/>
  <c r="H311"/>
  <c r="E311"/>
  <c r="H310"/>
  <c r="E310"/>
  <c r="H309"/>
  <c r="E309"/>
  <c r="H308"/>
  <c r="E308"/>
  <c r="H307"/>
  <c r="E307"/>
  <c r="H306"/>
  <c r="E306"/>
  <c r="H305"/>
  <c r="E305"/>
  <c r="H304"/>
  <c r="E304"/>
  <c r="H303"/>
  <c r="E303"/>
  <c r="H302"/>
  <c r="E302"/>
  <c r="H301"/>
  <c r="E301"/>
  <c r="H300"/>
  <c r="E300"/>
  <c r="H299"/>
  <c r="E299"/>
  <c r="H298"/>
  <c r="E298"/>
  <c r="H297"/>
  <c r="E297"/>
  <c r="H296"/>
  <c r="E296"/>
  <c r="H295"/>
  <c r="E295"/>
  <c r="H294"/>
  <c r="E294"/>
  <c r="H293"/>
  <c r="E293"/>
  <c r="H292"/>
  <c r="E292"/>
  <c r="H291"/>
  <c r="E291"/>
  <c r="H289"/>
  <c r="E289"/>
  <c r="H288"/>
  <c r="E288"/>
  <c r="H287"/>
  <c r="E287"/>
  <c r="H286"/>
  <c r="E286"/>
  <c r="H393"/>
  <c r="E393"/>
  <c r="H98"/>
  <c r="E98"/>
  <c r="H97"/>
  <c r="E97"/>
  <c r="H96"/>
  <c r="E96"/>
  <c r="H95"/>
  <c r="E95"/>
  <c r="H94"/>
  <c r="E94"/>
  <c r="H285"/>
  <c r="E285"/>
  <c r="H284"/>
  <c r="E284"/>
  <c r="H283"/>
  <c r="E283"/>
  <c r="H282"/>
  <c r="E282"/>
  <c r="H281"/>
  <c r="E281"/>
  <c r="H280"/>
  <c r="E280"/>
  <c r="H279"/>
  <c r="E279"/>
  <c r="H278"/>
  <c r="E278"/>
  <c r="H277"/>
  <c r="E277"/>
  <c r="H276"/>
  <c r="E276"/>
  <c r="H275"/>
  <c r="E275"/>
  <c r="H274"/>
  <c r="E274"/>
  <c r="H273"/>
  <c r="E273"/>
  <c r="H272"/>
  <c r="E272"/>
  <c r="H271"/>
  <c r="E271"/>
  <c r="H270"/>
  <c r="E270"/>
  <c r="H268"/>
  <c r="E268"/>
  <c r="H267"/>
  <c r="E267"/>
  <c r="H266"/>
  <c r="E266"/>
  <c r="H265"/>
  <c r="E265"/>
  <c r="H264"/>
  <c r="E264"/>
  <c r="H263"/>
  <c r="E263"/>
  <c r="H262"/>
  <c r="E262"/>
  <c r="H261"/>
  <c r="E261"/>
  <c r="H260"/>
  <c r="E260"/>
  <c r="H259"/>
  <c r="E259"/>
  <c r="H228"/>
  <c r="E228"/>
  <c r="H227"/>
  <c r="E227"/>
  <c r="H226"/>
  <c r="E226"/>
  <c r="H225"/>
  <c r="E225"/>
  <c r="H224"/>
  <c r="E224"/>
  <c r="H223"/>
  <c r="E223"/>
  <c r="H222"/>
  <c r="E222"/>
  <c r="H221"/>
  <c r="E221"/>
  <c r="H220"/>
  <c r="E220"/>
  <c r="H219"/>
  <c r="E219"/>
  <c r="H218"/>
  <c r="E218"/>
  <c r="H217"/>
  <c r="E217"/>
  <c r="H216"/>
  <c r="E216"/>
  <c r="H215"/>
  <c r="E215"/>
  <c r="H214"/>
  <c r="E214"/>
  <c r="H213"/>
  <c r="E213"/>
  <c r="H212"/>
  <c r="E212"/>
  <c r="H209"/>
  <c r="E209"/>
  <c r="H105"/>
  <c r="E105"/>
  <c r="H104"/>
  <c r="E104"/>
  <c r="H103"/>
  <c r="E103"/>
  <c r="H102"/>
  <c r="E102"/>
  <c r="H101"/>
  <c r="E101"/>
  <c r="H100"/>
  <c r="E100"/>
  <c r="H99"/>
  <c r="E99"/>
  <c r="H93"/>
  <c r="E93"/>
  <c r="H92"/>
  <c r="E92"/>
  <c r="H91"/>
  <c r="E91"/>
  <c r="H90"/>
  <c r="E90"/>
  <c r="H89"/>
  <c r="E89"/>
  <c r="H88"/>
  <c r="E88"/>
  <c r="H84"/>
  <c r="E84"/>
  <c r="H83"/>
  <c r="E83"/>
  <c r="H82"/>
  <c r="E82"/>
  <c r="H81"/>
  <c r="E81"/>
  <c r="H80"/>
  <c r="E80"/>
  <c r="H71"/>
  <c r="E71"/>
  <c r="H70"/>
  <c r="E70"/>
  <c r="H68"/>
  <c r="E68"/>
  <c r="H67"/>
  <c r="E67"/>
  <c r="H66"/>
  <c r="E66"/>
  <c r="H65"/>
  <c r="E65"/>
  <c r="H64"/>
  <c r="E64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E5"/>
  <c r="E532" l="1"/>
  <c r="H532"/>
  <c r="E388"/>
  <c r="E389"/>
  <c r="E390"/>
  <c r="E391"/>
  <c r="E392"/>
  <c r="H388"/>
  <c r="H389"/>
  <c r="H390"/>
  <c r="H391"/>
  <c r="H392"/>
  <c r="E531"/>
  <c r="H531"/>
  <c r="E529"/>
  <c r="H529"/>
  <c r="E530"/>
  <c r="H530"/>
</calcChain>
</file>

<file path=xl/sharedStrings.xml><?xml version="1.0" encoding="utf-8"?>
<sst xmlns="http://schemas.openxmlformats.org/spreadsheetml/2006/main" count="2196" uniqueCount="272">
  <si>
    <t xml:space="preserve">الكلية </t>
  </si>
  <si>
    <t xml:space="preserve">الجامعة </t>
  </si>
  <si>
    <t>طلاب</t>
  </si>
  <si>
    <t>مستجدون</t>
  </si>
  <si>
    <t>ذكور</t>
  </si>
  <si>
    <t>إناث</t>
  </si>
  <si>
    <t>مجموع</t>
  </si>
  <si>
    <t>الطب البشري</t>
  </si>
  <si>
    <t>دمشق</t>
  </si>
  <si>
    <t>حلب</t>
  </si>
  <si>
    <t xml:space="preserve">تشرين </t>
  </si>
  <si>
    <t>البعث</t>
  </si>
  <si>
    <t>الفرات</t>
  </si>
  <si>
    <t>المجموع</t>
  </si>
  <si>
    <t xml:space="preserve">طب الاسنان </t>
  </si>
  <si>
    <t>الصيدلة</t>
  </si>
  <si>
    <t xml:space="preserve">الهندسة المدنية </t>
  </si>
  <si>
    <t>الفرات \ الرقة</t>
  </si>
  <si>
    <t>الهندسة التقنية</t>
  </si>
  <si>
    <t>الهندسة البترولية و الكيميائية</t>
  </si>
  <si>
    <t xml:space="preserve">الهندسة الزراعية </t>
  </si>
  <si>
    <t>السويداء</t>
  </si>
  <si>
    <t>ادلب</t>
  </si>
  <si>
    <t>( زيتون ) ادلب</t>
  </si>
  <si>
    <t>الفرات \ دير الزور</t>
  </si>
  <si>
    <t>الفرات \ الحسكة</t>
  </si>
  <si>
    <t>الاقتصاد</t>
  </si>
  <si>
    <t>درعا</t>
  </si>
  <si>
    <t>الطب البيطري</t>
  </si>
  <si>
    <t xml:space="preserve">العلوم </t>
  </si>
  <si>
    <t>( رياضيات ) ادلب</t>
  </si>
  <si>
    <t>الاداب و العلوم الانسانية</t>
  </si>
  <si>
    <t>حماة</t>
  </si>
  <si>
    <t xml:space="preserve">الفرات \ دير الزور </t>
  </si>
  <si>
    <t xml:space="preserve">الفرات \ الحسكة </t>
  </si>
  <si>
    <t>الحقوق</t>
  </si>
  <si>
    <t>التربية</t>
  </si>
  <si>
    <t xml:space="preserve"> (معلم صف)  ادلب </t>
  </si>
  <si>
    <t>الشريعة</t>
  </si>
  <si>
    <t>العلوم السياسية</t>
  </si>
  <si>
    <t>العلوم الصحية</t>
  </si>
  <si>
    <t>التمريض</t>
  </si>
  <si>
    <t>الفنون الجميلة</t>
  </si>
  <si>
    <t>التربية الموسيقية</t>
  </si>
  <si>
    <t>التربية الرياضية</t>
  </si>
  <si>
    <t>السياحة</t>
  </si>
  <si>
    <t>أعداد الطلاب والمستجدين للعام الدراسي 2009/2008 مرحلة جامعية أولى \ تعليم نظامي</t>
  </si>
  <si>
    <t>الهندسة المعمارية</t>
  </si>
  <si>
    <t xml:space="preserve">الهندسة الكهربائية والميكانيكية </t>
  </si>
  <si>
    <t xml:space="preserve">الهندسة االمعلوماتية </t>
  </si>
  <si>
    <t xml:space="preserve">أعداد الطلاب والمستجدين للعام الدراسي 2009/2008 مرحلة جامعية أولى \ تعليم اجمالي </t>
  </si>
  <si>
    <t xml:space="preserve">دمشق </t>
  </si>
  <si>
    <t>هنسة تكنولوجيا المعلومات</t>
  </si>
  <si>
    <t>اللغة العربية</t>
  </si>
  <si>
    <t xml:space="preserve">اللغة الانكليزية </t>
  </si>
  <si>
    <t xml:space="preserve">اللغة الفرنسية </t>
  </si>
  <si>
    <t xml:space="preserve">التاريخ </t>
  </si>
  <si>
    <t xml:space="preserve">الجغرافية </t>
  </si>
  <si>
    <t xml:space="preserve">الفلسفة </t>
  </si>
  <si>
    <t xml:space="preserve">علم الاجتماع </t>
  </si>
  <si>
    <t xml:space="preserve">المكتبات </t>
  </si>
  <si>
    <t xml:space="preserve">الفيزياء </t>
  </si>
  <si>
    <t xml:space="preserve">الكيمياء </t>
  </si>
  <si>
    <t xml:space="preserve">رياضيات </t>
  </si>
  <si>
    <t xml:space="preserve">إحصاء رياضي </t>
  </si>
  <si>
    <t xml:space="preserve">جيولوجيا </t>
  </si>
  <si>
    <t xml:space="preserve">علم الحياة </t>
  </si>
  <si>
    <t xml:space="preserve">الاتصالات والالكترونيات </t>
  </si>
  <si>
    <t xml:space="preserve">الهندسة البحرية </t>
  </si>
  <si>
    <t xml:space="preserve">الميكاترونيك </t>
  </si>
  <si>
    <t>الطاقة الكهربائية</t>
  </si>
  <si>
    <t>الحاسبات والتحكم الآلي</t>
  </si>
  <si>
    <t>القوى المكيانيكية</t>
  </si>
  <si>
    <t>التصميم والإنتاج</t>
  </si>
  <si>
    <t>المناهج و تقنيات التعليم</t>
  </si>
  <si>
    <t>الإرشاد النفسي</t>
  </si>
  <si>
    <t>معلم صف</t>
  </si>
  <si>
    <t>اقتصاد منزلي</t>
  </si>
  <si>
    <t>هندسة الكهرباء والميكانيك</t>
  </si>
  <si>
    <t>كلية الاداب</t>
  </si>
  <si>
    <t xml:space="preserve">كلية العلوم </t>
  </si>
  <si>
    <t xml:space="preserve">اللغة الفارسية </t>
  </si>
  <si>
    <t xml:space="preserve">اللغة العربية </t>
  </si>
  <si>
    <t xml:space="preserve">رياض أطفال </t>
  </si>
  <si>
    <t>إجمالي</t>
  </si>
  <si>
    <t>البترول</t>
  </si>
  <si>
    <t>الغذائية</t>
  </si>
  <si>
    <t xml:space="preserve">نظم القدرة </t>
  </si>
  <si>
    <t xml:space="preserve">القيادة الكهربائية </t>
  </si>
  <si>
    <t xml:space="preserve">الهندسة الالكترونية </t>
  </si>
  <si>
    <t xml:space="preserve">علم المواد الهندسية </t>
  </si>
  <si>
    <t xml:space="preserve">الهندسة الصناعية </t>
  </si>
  <si>
    <t>هندسة الغزل والنسيج</t>
  </si>
  <si>
    <t xml:space="preserve">هندسة الطيران </t>
  </si>
  <si>
    <t xml:space="preserve">الهندسة النووية </t>
  </si>
  <si>
    <t xml:space="preserve">اللغة التركية </t>
  </si>
  <si>
    <t xml:space="preserve">حلب </t>
  </si>
  <si>
    <t xml:space="preserve">الاثار </t>
  </si>
  <si>
    <t xml:space="preserve">اللغة اليابانية </t>
  </si>
  <si>
    <t xml:space="preserve">اللغة الالمانية </t>
  </si>
  <si>
    <t xml:space="preserve">الاعلام </t>
  </si>
  <si>
    <t xml:space="preserve">علم النفس </t>
  </si>
  <si>
    <t xml:space="preserve">الطبية </t>
  </si>
  <si>
    <t xml:space="preserve">البعث </t>
  </si>
  <si>
    <t xml:space="preserve">تربية عامة </t>
  </si>
  <si>
    <t xml:space="preserve">اللغة الاسبانية </t>
  </si>
  <si>
    <t xml:space="preserve">صناعات كيميائية </t>
  </si>
  <si>
    <t xml:space="preserve">الفرات </t>
  </si>
  <si>
    <t xml:space="preserve">ارشاد نفسي </t>
  </si>
  <si>
    <t xml:space="preserve">معلم صف </t>
  </si>
  <si>
    <t>تشرين- طرطوس</t>
  </si>
  <si>
    <t>العلوم الثانية</t>
  </si>
  <si>
    <t xml:space="preserve">الهندسة الزراعية الثانية </t>
  </si>
  <si>
    <t xml:space="preserve">هندسة تكنولوجيا المعلومات </t>
  </si>
  <si>
    <t xml:space="preserve">هندسة الكهرباء والميكانيك                                                                                                                        </t>
  </si>
  <si>
    <t xml:space="preserve">ماجستير </t>
  </si>
  <si>
    <t>دكتوراة</t>
  </si>
  <si>
    <t xml:space="preserve">دبلوم </t>
  </si>
  <si>
    <t xml:space="preserve">دبلوم التاهيل التربوي </t>
  </si>
  <si>
    <t xml:space="preserve">دبلوم التاهيل التخصصي في قانون الأعمال المالية والدولية </t>
  </si>
  <si>
    <t xml:space="preserve">المعهد العالي للتنمية الادارية </t>
  </si>
  <si>
    <t xml:space="preserve">المعهد العالي لبحوث الليزر وتطبيقاته </t>
  </si>
  <si>
    <t xml:space="preserve">المعهد العالي للترجمة الفورية </t>
  </si>
  <si>
    <t xml:space="preserve">المعهد العالي للبحوث والدراسات الزلزالية </t>
  </si>
  <si>
    <t xml:space="preserve">المجموع </t>
  </si>
  <si>
    <t xml:space="preserve">معهد تعليم اللغات </t>
  </si>
  <si>
    <t>الهندسة البترولية</t>
  </si>
  <si>
    <t xml:space="preserve">حلب - ادلب </t>
  </si>
  <si>
    <t xml:space="preserve">آثار </t>
  </si>
  <si>
    <t xml:space="preserve">طلاب </t>
  </si>
  <si>
    <t xml:space="preserve">هندسة تكنولوجيا الاتصالات </t>
  </si>
  <si>
    <t>الغزل والنسيج</t>
  </si>
  <si>
    <t xml:space="preserve"> الهندسة المدنية </t>
  </si>
  <si>
    <t xml:space="preserve">التربية </t>
  </si>
  <si>
    <t>تشرين - طرطوس</t>
  </si>
  <si>
    <t>الاداب</t>
  </si>
  <si>
    <t>العلوم</t>
  </si>
  <si>
    <t>المجموع النهائي</t>
  </si>
  <si>
    <t xml:space="preserve">معهد التراث </t>
  </si>
  <si>
    <t>دبلوم التاهيل والتخصص</t>
  </si>
  <si>
    <t xml:space="preserve">الهندسة المعمارية </t>
  </si>
  <si>
    <t xml:space="preserve">الاقتصاد </t>
  </si>
  <si>
    <t>اللغة الفرنسية</t>
  </si>
  <si>
    <t>أعداد طلاب الدراسات العليا للعام الدراسي 2009/2008  \ تعليم موازي</t>
  </si>
  <si>
    <t xml:space="preserve">دبلوم التاهيل والتخصص باللغة الانكليزية </t>
  </si>
  <si>
    <t>تشرين</t>
  </si>
  <si>
    <t>البيان</t>
  </si>
  <si>
    <t>اناث</t>
  </si>
  <si>
    <t xml:space="preserve">الهندسة الكهربائية و الميكانيكية </t>
  </si>
  <si>
    <t>الهندسة المعلوماتية</t>
  </si>
  <si>
    <t>الهندسة الزراعية-السويداء</t>
  </si>
  <si>
    <t xml:space="preserve">الهندسة الزراعية - ادلب </t>
  </si>
  <si>
    <t xml:space="preserve">الهندسة الزراعية - الحسكة </t>
  </si>
  <si>
    <t>الآداب -السويداء</t>
  </si>
  <si>
    <t>الآداب -درعا</t>
  </si>
  <si>
    <t xml:space="preserve">الاداب - ادلب </t>
  </si>
  <si>
    <t xml:space="preserve">الاداب طرطوس </t>
  </si>
  <si>
    <t xml:space="preserve">الاداب الثانية - البعث </t>
  </si>
  <si>
    <t xml:space="preserve">الاداب -الرقة </t>
  </si>
  <si>
    <t xml:space="preserve">الاداب - الحسكة </t>
  </si>
  <si>
    <t>الاقتصاد-درعا</t>
  </si>
  <si>
    <t xml:space="preserve">الاقتصاد- طرطوس </t>
  </si>
  <si>
    <t xml:space="preserve">العلوم -ادلب </t>
  </si>
  <si>
    <t xml:space="preserve">العلوم - الرقة </t>
  </si>
  <si>
    <t>التربية-السويداء</t>
  </si>
  <si>
    <t>التربية-درعا</t>
  </si>
  <si>
    <t>التربية - طرطوس</t>
  </si>
  <si>
    <t xml:space="preserve">التربية - حماة </t>
  </si>
  <si>
    <t xml:space="preserve">التربية - ادلب </t>
  </si>
  <si>
    <t xml:space="preserve">التربية - الرقة </t>
  </si>
  <si>
    <t xml:space="preserve">التربية - الحسكة </t>
  </si>
  <si>
    <t xml:space="preserve">الحقوق- ادلب </t>
  </si>
  <si>
    <t xml:space="preserve">الحقوق - الحسكة </t>
  </si>
  <si>
    <t>الفنون الجميلة-السويداء</t>
  </si>
  <si>
    <t>عدد الطلاب السوريين في الجامعات الحكومية للعام الدراسي 2008-2009</t>
  </si>
  <si>
    <t>الهندسة المدنية - الرقة</t>
  </si>
  <si>
    <t xml:space="preserve">جامعة دمشق </t>
  </si>
  <si>
    <t xml:space="preserve">جامعة حلب </t>
  </si>
  <si>
    <t xml:space="preserve">جامعة تشرين </t>
  </si>
  <si>
    <t xml:space="preserve">جامعة البعث </t>
  </si>
  <si>
    <t xml:space="preserve">جامعة الفرات </t>
  </si>
  <si>
    <t>ذ</t>
  </si>
  <si>
    <t>إ</t>
  </si>
  <si>
    <t xml:space="preserve">مج </t>
  </si>
  <si>
    <t xml:space="preserve">ترجمة </t>
  </si>
  <si>
    <t xml:space="preserve">إعلام </t>
  </si>
  <si>
    <t xml:space="preserve">محاسبة </t>
  </si>
  <si>
    <t xml:space="preserve">العلوم السياسية </t>
  </si>
  <si>
    <t xml:space="preserve">إدارة أعمال </t>
  </si>
  <si>
    <t xml:space="preserve">معلوماتية </t>
  </si>
  <si>
    <t xml:space="preserve">تربية </t>
  </si>
  <si>
    <t xml:space="preserve">استصلاح الأراضي </t>
  </si>
  <si>
    <t>تجارة وتسويق الكتروني</t>
  </si>
  <si>
    <t>مج</t>
  </si>
  <si>
    <t>رياض لأطفال</t>
  </si>
  <si>
    <t xml:space="preserve">إدارة المشاريع الصغيرة </t>
  </si>
  <si>
    <t xml:space="preserve">النظم والحاسوب </t>
  </si>
  <si>
    <t>حقوق (دراسات قانونية )</t>
  </si>
  <si>
    <t>تأمين ومصارف</t>
  </si>
  <si>
    <t>أعداد طلاب التعليم المفتوح للعام الدراسي 2009/2008</t>
  </si>
  <si>
    <t>حلب - ادلب</t>
  </si>
  <si>
    <t xml:space="preserve">تشرين - طرطوس </t>
  </si>
  <si>
    <t>إجمالي الاداب الثانية</t>
  </si>
  <si>
    <t>كلية الاداب الاولى</t>
  </si>
  <si>
    <t>دمشق - درعا</t>
  </si>
  <si>
    <t>البعث - حماة</t>
  </si>
  <si>
    <t>الفرات - الحسكة</t>
  </si>
  <si>
    <t>الاداب الثانية</t>
  </si>
  <si>
    <t>إجمالي الاداب الثالثة</t>
  </si>
  <si>
    <t>دمشق - السويداء</t>
  </si>
  <si>
    <t>الاداب الثالثة</t>
  </si>
  <si>
    <t>الفرات - الرقة</t>
  </si>
  <si>
    <t xml:space="preserve">كلية التربية الاولى </t>
  </si>
  <si>
    <t>إجمالي التربية  الاولى</t>
  </si>
  <si>
    <t>ارشاد نفسي</t>
  </si>
  <si>
    <t xml:space="preserve">إجمالي التربية الثانية </t>
  </si>
  <si>
    <t xml:space="preserve">إجمالي التربية الثالثة </t>
  </si>
  <si>
    <t xml:space="preserve">دمشق - السويداء </t>
  </si>
  <si>
    <t xml:space="preserve">الفرات - الرقة </t>
  </si>
  <si>
    <t xml:space="preserve">الفرات - الحسكة </t>
  </si>
  <si>
    <t xml:space="preserve">دمشق - درعا </t>
  </si>
  <si>
    <t>إجمالي الاداب الاولى</t>
  </si>
  <si>
    <t>كلية التربية الثانية</t>
  </si>
  <si>
    <t>كلية التربية الثالثة</t>
  </si>
  <si>
    <t xml:space="preserve">أعداد طلاب الدراسات العليا للعام الدراسي 2009/2008 / تعليم إجمالي </t>
  </si>
  <si>
    <t xml:space="preserve">العلوم الصحية </t>
  </si>
  <si>
    <t>أعداد خريجين التعليم المفتوح للعام الدراسي 2009/2008</t>
  </si>
  <si>
    <t xml:space="preserve">المعهد العالي للبحوث البحرية </t>
  </si>
  <si>
    <t xml:space="preserve">المعهد العالي لبحوث البيئة </t>
  </si>
  <si>
    <t>اللاذقية</t>
  </si>
  <si>
    <t>أعداد خريجي الدراسات العليا للعام الدراسي 2009/2008  \ تعليم موازي</t>
  </si>
  <si>
    <t xml:space="preserve">أعداد خريجي الدراسات العليا للعام الدراسي 2009/2008 / تعليم إجمالي </t>
  </si>
  <si>
    <t>استاذ</t>
  </si>
  <si>
    <t>استاذ مساعد</t>
  </si>
  <si>
    <t>مدرس</t>
  </si>
  <si>
    <t xml:space="preserve">معيد </t>
  </si>
  <si>
    <t xml:space="preserve">متعاقد </t>
  </si>
  <si>
    <t>فني</t>
  </si>
  <si>
    <t xml:space="preserve">ذكور </t>
  </si>
  <si>
    <t xml:space="preserve">المعهد العالي التنمية الادارية </t>
  </si>
  <si>
    <t>المعهد العالي لبحوث الليزر</t>
  </si>
  <si>
    <t>العدد التراكمي للموفدين</t>
  </si>
  <si>
    <t>الموفدين خلال 2009</t>
  </si>
  <si>
    <t>العائدين خلال 2009</t>
  </si>
  <si>
    <t xml:space="preserve">إناث </t>
  </si>
  <si>
    <t>المعهد العالي للغات</t>
  </si>
  <si>
    <t>معهد التراث</t>
  </si>
  <si>
    <t>ماجستير</t>
  </si>
  <si>
    <t>المعهد العالي للبحوث البحرية</t>
  </si>
  <si>
    <t>المعهد العالي لبحوث البيئة</t>
  </si>
  <si>
    <t>خريجون</t>
  </si>
  <si>
    <t>أعداد الطلاب والمستجدين والخريجين للعام الدراسي 2009/2008 مرحلة جامعية أولى \ تعليم موازي</t>
  </si>
  <si>
    <t>أعداد الطلاب والمستجدين والخريجين للعام الدراسي 2009/2008 مرحلة جامعية أولى \ تعليم إجمالي</t>
  </si>
  <si>
    <t xml:space="preserve"> التربية  الاولى</t>
  </si>
  <si>
    <t xml:space="preserve">التربية الثانية </t>
  </si>
  <si>
    <t xml:space="preserve">التربية الثالثة </t>
  </si>
  <si>
    <t xml:space="preserve"> الاداب الثالثة</t>
  </si>
  <si>
    <t xml:space="preserve"> الاداب الثانية</t>
  </si>
  <si>
    <t xml:space="preserve"> الاداب الاولى</t>
  </si>
  <si>
    <t>عدد أعضاء الهيئة التعليمية في الجامعات السورية للعام 2008-2009</t>
  </si>
  <si>
    <t>عدد الموفدين والعائدين من الإيفاد</t>
  </si>
  <si>
    <t>أعداد الموفدين من البعثات العلمية للعام 2009</t>
  </si>
  <si>
    <t xml:space="preserve">الموفدين </t>
  </si>
  <si>
    <t xml:space="preserve">الدراسات العليا </t>
  </si>
  <si>
    <t xml:space="preserve">الجامعية الاولى </t>
  </si>
  <si>
    <t xml:space="preserve">الطبيات </t>
  </si>
  <si>
    <t xml:space="preserve">الهندسيات </t>
  </si>
  <si>
    <t xml:space="preserve">الاداب </t>
  </si>
  <si>
    <t xml:space="preserve">مختلف الفروع </t>
  </si>
  <si>
    <t>العائدين</t>
  </si>
  <si>
    <t xml:space="preserve">عدد الخريجات </t>
  </si>
  <si>
    <t>خريجات مدرسة التمريض للعام 2008-2009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</si>
</sst>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78"/>
      <scheme val="minor"/>
    </font>
    <font>
      <sz val="11"/>
      <color theme="1"/>
      <name val="Simplified Arabic"/>
      <charset val="178"/>
    </font>
    <font>
      <sz val="14"/>
      <name val="Simplified Arabic"/>
      <charset val="178"/>
    </font>
    <font>
      <sz val="14"/>
      <color theme="1"/>
      <name val="Simplified Arabic"/>
      <charset val="178"/>
    </font>
    <font>
      <b/>
      <sz val="14"/>
      <name val="Simplified Arabic"/>
      <charset val="178"/>
    </font>
    <font>
      <b/>
      <sz val="16"/>
      <color theme="1"/>
      <name val="Simplified Arabic"/>
      <charset val="178"/>
    </font>
    <font>
      <b/>
      <sz val="16"/>
      <name val="Simplified Arabic"/>
      <charset val="178"/>
    </font>
    <font>
      <sz val="14"/>
      <color theme="1"/>
      <name val="Calibri"/>
      <family val="2"/>
      <charset val="178"/>
      <scheme val="minor"/>
    </font>
    <font>
      <sz val="11"/>
      <name val="Simplified Arabic"/>
      <charset val="178"/>
    </font>
    <font>
      <b/>
      <sz val="18"/>
      <color theme="1"/>
      <name val="Simplified Arabic"/>
      <charset val="178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readingOrder="2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" fontId="4" fillId="2" borderId="19" xfId="0" applyNumberFormat="1" applyFont="1" applyFill="1" applyBorder="1" applyAlignment="1">
      <alignment horizontal="center" vertical="center" wrapText="1" readingOrder="2"/>
    </xf>
    <xf numFmtId="1" fontId="4" fillId="0" borderId="10" xfId="0" applyNumberFormat="1" applyFont="1" applyFill="1" applyBorder="1" applyAlignment="1">
      <alignment horizontal="center" vertical="center" wrapText="1" readingOrder="2"/>
    </xf>
    <xf numFmtId="1" fontId="4" fillId="2" borderId="10" xfId="0" applyNumberFormat="1" applyFont="1" applyFill="1" applyBorder="1" applyAlignment="1">
      <alignment horizontal="center" vertical="center" wrapText="1" readingOrder="2"/>
    </xf>
    <xf numFmtId="1" fontId="4" fillId="3" borderId="10" xfId="0" applyNumberFormat="1" applyFont="1" applyFill="1" applyBorder="1" applyAlignment="1">
      <alignment horizontal="center" vertical="center" wrapText="1" readingOrder="2"/>
    </xf>
    <xf numFmtId="1" fontId="4" fillId="2" borderId="17" xfId="0" applyNumberFormat="1" applyFont="1" applyFill="1" applyBorder="1" applyAlignment="1">
      <alignment horizontal="center" vertical="center" wrapText="1" readingOrder="2"/>
    </xf>
    <xf numFmtId="0" fontId="4" fillId="0" borderId="9" xfId="0" applyFont="1" applyFill="1" applyBorder="1" applyAlignment="1">
      <alignment horizontal="center" vertical="center" wrapText="1" readingOrder="2"/>
    </xf>
    <xf numFmtId="0" fontId="4" fillId="0" borderId="1" xfId="0" applyFont="1" applyFill="1" applyBorder="1" applyAlignment="1">
      <alignment horizontal="center" vertical="center" wrapText="1" readingOrder="2"/>
    </xf>
    <xf numFmtId="1" fontId="4" fillId="0" borderId="17" xfId="0" applyNumberFormat="1" applyFont="1" applyFill="1" applyBorder="1" applyAlignment="1">
      <alignment horizontal="center" vertical="center" wrapText="1" readingOrder="2"/>
    </xf>
    <xf numFmtId="0" fontId="4" fillId="0" borderId="16" xfId="0" applyFont="1" applyFill="1" applyBorder="1" applyAlignment="1">
      <alignment horizontal="center" vertical="center" wrapText="1" readingOrder="2"/>
    </xf>
    <xf numFmtId="0" fontId="4" fillId="0" borderId="2" xfId="0" applyFont="1" applyFill="1" applyBorder="1" applyAlignment="1">
      <alignment horizontal="center" vertical="center" wrapText="1" readingOrder="2"/>
    </xf>
    <xf numFmtId="1" fontId="4" fillId="0" borderId="5" xfId="0" applyNumberFormat="1" applyFont="1" applyFill="1" applyBorder="1" applyAlignment="1">
      <alignment horizontal="center" vertical="center" wrapText="1" readingOrder="2"/>
    </xf>
    <xf numFmtId="1" fontId="2" fillId="0" borderId="0" xfId="0" applyNumberFormat="1" applyFont="1" applyFill="1" applyBorder="1" applyAlignment="1">
      <alignment horizontal="center" vertical="center" readingOrder="2"/>
    </xf>
    <xf numFmtId="0" fontId="3" fillId="0" borderId="0" xfId="0" applyFont="1" applyAlignment="1">
      <alignment wrapText="1"/>
    </xf>
    <xf numFmtId="1" fontId="2" fillId="0" borderId="0" xfId="0" applyNumberFormat="1" applyFont="1" applyFill="1" applyBorder="1" applyAlignment="1">
      <alignment horizontal="center" vertical="center" wrapText="1" readingOrder="2"/>
    </xf>
    <xf numFmtId="1" fontId="4" fillId="0" borderId="8" xfId="0" applyNumberFormat="1" applyFont="1" applyFill="1" applyBorder="1" applyAlignment="1">
      <alignment horizontal="center" vertical="center" wrapText="1" readingOrder="2"/>
    </xf>
    <xf numFmtId="0" fontId="4" fillId="0" borderId="6" xfId="0" applyFont="1" applyFill="1" applyBorder="1" applyAlignment="1">
      <alignment horizontal="center" vertical="center" wrapText="1" readingOrder="2"/>
    </xf>
    <xf numFmtId="0" fontId="4" fillId="0" borderId="7" xfId="0" applyFont="1" applyFill="1" applyBorder="1" applyAlignment="1">
      <alignment horizontal="center" vertical="center" wrapText="1" readingOrder="2"/>
    </xf>
    <xf numFmtId="0" fontId="4" fillId="0" borderId="3" xfId="0" applyFont="1" applyFill="1" applyBorder="1" applyAlignment="1">
      <alignment horizontal="center" vertical="center" wrapText="1" readingOrder="2"/>
    </xf>
    <xf numFmtId="0" fontId="4" fillId="0" borderId="4" xfId="0" applyFont="1" applyFill="1" applyBorder="1" applyAlignment="1">
      <alignment horizontal="center" vertical="center" wrapText="1" readingOrder="2"/>
    </xf>
    <xf numFmtId="1" fontId="4" fillId="0" borderId="1" xfId="0" applyNumberFormat="1" applyFont="1" applyFill="1" applyBorder="1" applyAlignment="1">
      <alignment horizontal="center" vertical="center" wrapText="1" readingOrder="2"/>
    </xf>
    <xf numFmtId="1" fontId="4" fillId="0" borderId="7" xfId="0" applyNumberFormat="1" applyFont="1" applyFill="1" applyBorder="1" applyAlignment="1">
      <alignment horizontal="center" vertical="center" wrapText="1" readingOrder="2"/>
    </xf>
    <xf numFmtId="1" fontId="4" fillId="0" borderId="4" xfId="0" applyNumberFormat="1" applyFont="1" applyFill="1" applyBorder="1" applyAlignment="1">
      <alignment horizontal="center" vertical="center" wrapText="1" readingOrder="2"/>
    </xf>
    <xf numFmtId="1" fontId="4" fillId="0" borderId="2" xfId="0" applyNumberFormat="1" applyFont="1" applyFill="1" applyBorder="1" applyAlignment="1">
      <alignment horizontal="center" vertical="center" wrapText="1" readingOrder="2"/>
    </xf>
    <xf numFmtId="1" fontId="4" fillId="2" borderId="15" xfId="0" applyNumberFormat="1" applyFont="1" applyFill="1" applyBorder="1" applyAlignment="1">
      <alignment horizontal="center" vertical="center" wrapText="1" readingOrder="2"/>
    </xf>
    <xf numFmtId="1" fontId="4" fillId="2" borderId="1" xfId="0" applyNumberFormat="1" applyFont="1" applyFill="1" applyBorder="1" applyAlignment="1">
      <alignment horizontal="center" vertical="center" wrapText="1" readingOrder="2"/>
    </xf>
    <xf numFmtId="1" fontId="4" fillId="2" borderId="7" xfId="0" applyNumberFormat="1" applyFont="1" applyFill="1" applyBorder="1" applyAlignment="1">
      <alignment horizontal="center" vertical="center" wrapText="1" readingOrder="2"/>
    </xf>
    <xf numFmtId="1" fontId="4" fillId="0" borderId="15" xfId="0" applyNumberFormat="1" applyFont="1" applyFill="1" applyBorder="1" applyAlignment="1">
      <alignment horizontal="center" vertical="center" wrapText="1" readingOrder="2"/>
    </xf>
    <xf numFmtId="1" fontId="4" fillId="0" borderId="11" xfId="0" applyNumberFormat="1" applyFont="1" applyFill="1" applyBorder="1" applyAlignment="1">
      <alignment horizontal="center" vertical="center" wrapText="1" readingOrder="2"/>
    </xf>
    <xf numFmtId="0" fontId="4" fillId="0" borderId="13" xfId="0" applyFont="1" applyFill="1" applyBorder="1" applyAlignment="1">
      <alignment horizontal="center" vertical="center" wrapText="1" readingOrder="2"/>
    </xf>
    <xf numFmtId="0" fontId="4" fillId="0" borderId="11" xfId="0" applyFont="1" applyFill="1" applyBorder="1" applyAlignment="1">
      <alignment horizontal="center" vertical="center" wrapText="1" readingOrder="2"/>
    </xf>
    <xf numFmtId="1" fontId="4" fillId="0" borderId="19" xfId="0" applyNumberFormat="1" applyFont="1" applyFill="1" applyBorder="1" applyAlignment="1">
      <alignment horizontal="center" vertical="center" wrapText="1" readingOrder="2"/>
    </xf>
    <xf numFmtId="1" fontId="4" fillId="0" borderId="20" xfId="0" applyNumberFormat="1" applyFont="1" applyFill="1" applyBorder="1" applyAlignment="1">
      <alignment horizontal="center" vertical="center" wrapText="1" readingOrder="2"/>
    </xf>
    <xf numFmtId="1" fontId="4" fillId="3" borderId="13" xfId="0" applyNumberFormat="1" applyFont="1" applyFill="1" applyBorder="1" applyAlignment="1">
      <alignment horizontal="center" vertical="center" wrapText="1" readingOrder="2"/>
    </xf>
    <xf numFmtId="1" fontId="4" fillId="3" borderId="15" xfId="0" applyNumberFormat="1" applyFont="1" applyFill="1" applyBorder="1" applyAlignment="1">
      <alignment horizontal="center" vertical="center" wrapText="1" readingOrder="2"/>
    </xf>
    <xf numFmtId="0" fontId="4" fillId="3" borderId="13" xfId="0" applyFont="1" applyFill="1" applyBorder="1" applyAlignment="1">
      <alignment horizontal="center" vertical="center" wrapText="1" readingOrder="2"/>
    </xf>
    <xf numFmtId="0" fontId="4" fillId="3" borderId="11" xfId="0" applyFont="1" applyFill="1" applyBorder="1" applyAlignment="1">
      <alignment horizontal="center" vertical="center" wrapText="1" readingOrder="2"/>
    </xf>
    <xf numFmtId="0" fontId="2" fillId="0" borderId="21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1" fontId="4" fillId="3" borderId="19" xfId="0" applyNumberFormat="1" applyFont="1" applyFill="1" applyBorder="1" applyAlignment="1">
      <alignment horizontal="center" vertical="center" wrapText="1" readingOrder="2"/>
    </xf>
    <xf numFmtId="1" fontId="4" fillId="3" borderId="18" xfId="0" applyNumberFormat="1" applyFont="1" applyFill="1" applyBorder="1" applyAlignment="1">
      <alignment horizontal="center" vertical="center" wrapText="1" readingOrder="2"/>
    </xf>
    <xf numFmtId="1" fontId="4" fillId="3" borderId="20" xfId="0" applyNumberFormat="1" applyFont="1" applyFill="1" applyBorder="1" applyAlignment="1">
      <alignment horizontal="center" vertical="center" wrapText="1" readingOrder="2"/>
    </xf>
    <xf numFmtId="0" fontId="4" fillId="3" borderId="9" xfId="0" applyFont="1" applyFill="1" applyBorder="1" applyAlignment="1">
      <alignment horizontal="center" vertical="center" wrapText="1" readingOrder="2"/>
    </xf>
    <xf numFmtId="0" fontId="4" fillId="3" borderId="1" xfId="0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center" vertical="center" wrapText="1" readingOrder="2"/>
    </xf>
    <xf numFmtId="0" fontId="3" fillId="0" borderId="21" xfId="0" applyFont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1" fontId="3" fillId="6" borderId="21" xfId="0" applyNumberFormat="1" applyFont="1" applyFill="1" applyBorder="1" applyAlignment="1">
      <alignment horizontal="center" vertical="center"/>
    </xf>
    <xf numFmtId="1" fontId="3" fillId="2" borderId="21" xfId="0" applyNumberFormat="1" applyFont="1" applyFill="1" applyBorder="1" applyAlignment="1">
      <alignment horizontal="center" vertical="center"/>
    </xf>
    <xf numFmtId="1" fontId="3" fillId="6" borderId="21" xfId="0" applyNumberFormat="1" applyFont="1" applyFill="1" applyBorder="1" applyAlignment="1">
      <alignment horizontal="center"/>
    </xf>
    <xf numFmtId="1" fontId="3" fillId="2" borderId="21" xfId="0" applyNumberFormat="1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1" fontId="3" fillId="5" borderId="21" xfId="0" applyNumberFormat="1" applyFont="1" applyFill="1" applyBorder="1" applyAlignment="1">
      <alignment horizontal="center" vertical="center"/>
    </xf>
    <xf numFmtId="1" fontId="3" fillId="5" borderId="21" xfId="0" applyNumberFormat="1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 vertical="center" wrapText="1" readingOrder="2"/>
    </xf>
    <xf numFmtId="1" fontId="2" fillId="6" borderId="21" xfId="0" applyNumberFormat="1" applyFont="1" applyFill="1" applyBorder="1" applyAlignment="1">
      <alignment horizontal="center" vertical="center" wrapText="1" readingOrder="2"/>
    </xf>
    <xf numFmtId="1" fontId="2" fillId="3" borderId="21" xfId="0" applyNumberFormat="1" applyFont="1" applyFill="1" applyBorder="1" applyAlignment="1">
      <alignment horizontal="center" vertical="center" wrapText="1" readingOrder="2"/>
    </xf>
    <xf numFmtId="1" fontId="2" fillId="5" borderId="21" xfId="0" applyNumberFormat="1" applyFont="1" applyFill="1" applyBorder="1" applyAlignment="1">
      <alignment horizontal="center" vertical="center" wrapText="1" readingOrder="2"/>
    </xf>
    <xf numFmtId="0" fontId="3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readingOrder="2"/>
    </xf>
    <xf numFmtId="0" fontId="2" fillId="5" borderId="1" xfId="0" applyFont="1" applyFill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5" borderId="21" xfId="0" applyNumberFormat="1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readingOrder="2"/>
    </xf>
    <xf numFmtId="1" fontId="4" fillId="0" borderId="3" xfId="0" applyNumberFormat="1" applyFont="1" applyFill="1" applyBorder="1" applyAlignment="1">
      <alignment horizontal="center" vertical="center" wrapText="1" readingOrder="2"/>
    </xf>
    <xf numFmtId="1" fontId="4" fillId="0" borderId="9" xfId="0" applyNumberFormat="1" applyFont="1" applyFill="1" applyBorder="1" applyAlignment="1">
      <alignment horizontal="center" vertical="center" wrapText="1" readingOrder="2"/>
    </xf>
    <xf numFmtId="1" fontId="4" fillId="0" borderId="6" xfId="0" applyNumberFormat="1" applyFont="1" applyFill="1" applyBorder="1" applyAlignment="1">
      <alignment horizontal="center" vertical="center" wrapText="1" readingOrder="2"/>
    </xf>
    <xf numFmtId="1" fontId="4" fillId="0" borderId="16" xfId="0" applyNumberFormat="1" applyFont="1" applyFill="1" applyBorder="1" applyAlignment="1">
      <alignment horizontal="center" vertical="center" wrapText="1" readingOrder="2"/>
    </xf>
    <xf numFmtId="1" fontId="4" fillId="0" borderId="13" xfId="0" applyNumberFormat="1" applyFont="1" applyFill="1" applyBorder="1" applyAlignment="1">
      <alignment horizontal="center" vertical="center" wrapText="1" readingOrder="2"/>
    </xf>
    <xf numFmtId="1" fontId="4" fillId="2" borderId="3" xfId="0" applyNumberFormat="1" applyFont="1" applyFill="1" applyBorder="1" applyAlignment="1">
      <alignment horizontal="center" vertical="center" wrapText="1" readingOrder="2"/>
    </xf>
    <xf numFmtId="1" fontId="4" fillId="2" borderId="6" xfId="0" applyNumberFormat="1" applyFont="1" applyFill="1" applyBorder="1" applyAlignment="1">
      <alignment horizontal="center" vertical="center" wrapText="1" readingOrder="2"/>
    </xf>
    <xf numFmtId="1" fontId="4" fillId="2" borderId="5" xfId="0" applyNumberFormat="1" applyFont="1" applyFill="1" applyBorder="1" applyAlignment="1">
      <alignment horizontal="center" vertical="center" wrapText="1" readingOrder="2"/>
    </xf>
    <xf numFmtId="1" fontId="4" fillId="2" borderId="8" xfId="0" applyNumberFormat="1" applyFont="1" applyFill="1" applyBorder="1" applyAlignment="1">
      <alignment horizontal="center" vertical="center" wrapText="1" readingOrder="2"/>
    </xf>
    <xf numFmtId="1" fontId="4" fillId="2" borderId="4" xfId="0" applyNumberFormat="1" applyFont="1" applyFill="1" applyBorder="1" applyAlignment="1">
      <alignment horizontal="center" vertical="center" wrapText="1" readingOrder="2"/>
    </xf>
    <xf numFmtId="1" fontId="4" fillId="0" borderId="18" xfId="0" applyNumberFormat="1" applyFont="1" applyFill="1" applyBorder="1" applyAlignment="1">
      <alignment horizontal="center" vertical="center" wrapText="1" readingOrder="2"/>
    </xf>
    <xf numFmtId="1" fontId="4" fillId="2" borderId="9" xfId="0" applyNumberFormat="1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 wrapText="1" readingOrder="2"/>
    </xf>
    <xf numFmtId="1" fontId="2" fillId="3" borderId="1" xfId="0" applyNumberFormat="1" applyFont="1" applyFill="1" applyBorder="1" applyAlignment="1">
      <alignment horizontal="center" vertical="center" wrapText="1" readingOrder="2"/>
    </xf>
    <xf numFmtId="1" fontId="2" fillId="6" borderId="1" xfId="0" applyNumberFormat="1" applyFont="1" applyFill="1" applyBorder="1" applyAlignment="1">
      <alignment horizontal="center" vertical="center" wrapText="1" readingOrder="2"/>
    </xf>
    <xf numFmtId="0" fontId="2" fillId="0" borderId="1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" fontId="3" fillId="5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 readingOrder="2"/>
    </xf>
    <xf numFmtId="1" fontId="2" fillId="0" borderId="1" xfId="0" applyNumberFormat="1" applyFont="1" applyFill="1" applyBorder="1" applyAlignment="1">
      <alignment horizontal="center" vertical="center" wrapText="1" readingOrder="2"/>
    </xf>
    <xf numFmtId="1" fontId="2" fillId="5" borderId="1" xfId="0" applyNumberFormat="1" applyFont="1" applyFill="1" applyBorder="1" applyAlignment="1">
      <alignment horizontal="center" vertical="center" wrapText="1" readingOrder="2"/>
    </xf>
    <xf numFmtId="0" fontId="2" fillId="5" borderId="1" xfId="0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 wrapText="1" readingOrder="2"/>
    </xf>
    <xf numFmtId="1" fontId="4" fillId="2" borderId="3" xfId="0" applyNumberFormat="1" applyFont="1" applyFill="1" applyBorder="1" applyAlignment="1">
      <alignment horizontal="center" vertical="center" wrapText="1" readingOrder="2"/>
    </xf>
    <xf numFmtId="1" fontId="4" fillId="2" borderId="9" xfId="0" applyNumberFormat="1" applyFont="1" applyFill="1" applyBorder="1" applyAlignment="1">
      <alignment horizontal="center" vertical="center" wrapText="1" readingOrder="2"/>
    </xf>
    <xf numFmtId="1" fontId="4" fillId="2" borderId="6" xfId="0" applyNumberFormat="1" applyFont="1" applyFill="1" applyBorder="1" applyAlignment="1">
      <alignment horizontal="center" vertical="center" wrapText="1" readingOrder="2"/>
    </xf>
    <xf numFmtId="1" fontId="4" fillId="0" borderId="0" xfId="0" applyNumberFormat="1" applyFont="1" applyFill="1" applyBorder="1" applyAlignment="1">
      <alignment horizontal="center" vertical="center" readingOrder="2"/>
    </xf>
    <xf numFmtId="1" fontId="4" fillId="2" borderId="4" xfId="0" applyNumberFormat="1" applyFont="1" applyFill="1" applyBorder="1" applyAlignment="1">
      <alignment horizontal="center" vertical="center" wrapText="1" readingOrder="2"/>
    </xf>
    <xf numFmtId="1" fontId="4" fillId="2" borderId="5" xfId="0" applyNumberFormat="1" applyFont="1" applyFill="1" applyBorder="1" applyAlignment="1">
      <alignment horizontal="center" vertical="center" wrapText="1" readingOrder="2"/>
    </xf>
    <xf numFmtId="1" fontId="4" fillId="0" borderId="3" xfId="0" applyNumberFormat="1" applyFont="1" applyFill="1" applyBorder="1" applyAlignment="1">
      <alignment horizontal="center" vertical="center" wrapText="1" readingOrder="2"/>
    </xf>
    <xf numFmtId="1" fontId="4" fillId="0" borderId="9" xfId="0" applyNumberFormat="1" applyFont="1" applyFill="1" applyBorder="1" applyAlignment="1">
      <alignment horizontal="center" vertical="center" wrapText="1" readingOrder="2"/>
    </xf>
    <xf numFmtId="1" fontId="4" fillId="0" borderId="6" xfId="0" applyNumberFormat="1" applyFont="1" applyFill="1" applyBorder="1" applyAlignment="1">
      <alignment horizontal="center" vertical="center" wrapText="1" readingOrder="2"/>
    </xf>
    <xf numFmtId="1" fontId="4" fillId="0" borderId="16" xfId="0" applyNumberFormat="1" applyFont="1" applyFill="1" applyBorder="1" applyAlignment="1">
      <alignment horizontal="center" vertical="center" wrapText="1" readingOrder="2"/>
    </xf>
    <xf numFmtId="1" fontId="4" fillId="2" borderId="12" xfId="0" applyNumberFormat="1" applyFont="1" applyFill="1" applyBorder="1" applyAlignment="1">
      <alignment horizontal="center" vertical="center" wrapText="1" readingOrder="2"/>
    </xf>
    <xf numFmtId="1" fontId="4" fillId="2" borderId="13" xfId="0" applyNumberFormat="1" applyFont="1" applyFill="1" applyBorder="1" applyAlignment="1">
      <alignment horizontal="center" vertical="center" wrapText="1" readingOrder="2"/>
    </xf>
    <xf numFmtId="1" fontId="4" fillId="2" borderId="14" xfId="0" applyNumberFormat="1" applyFont="1" applyFill="1" applyBorder="1" applyAlignment="1">
      <alignment horizontal="center" vertical="center" wrapText="1" readingOrder="2"/>
    </xf>
    <xf numFmtId="1" fontId="4" fillId="0" borderId="18" xfId="0" applyNumberFormat="1" applyFont="1" applyFill="1" applyBorder="1" applyAlignment="1">
      <alignment horizontal="center" vertical="center" wrapText="1" readingOrder="2"/>
    </xf>
    <xf numFmtId="1" fontId="4" fillId="0" borderId="13" xfId="0" applyNumberFormat="1" applyFont="1" applyFill="1" applyBorder="1" applyAlignment="1">
      <alignment horizontal="center" vertical="center" wrapText="1" readingOrder="2"/>
    </xf>
    <xf numFmtId="1" fontId="4" fillId="2" borderId="8" xfId="0" applyNumberFormat="1" applyFont="1" applyFill="1" applyBorder="1" applyAlignment="1">
      <alignment horizontal="center" vertical="center" wrapText="1" readingOrder="2"/>
    </xf>
    <xf numFmtId="1" fontId="6" fillId="0" borderId="0" xfId="0" applyNumberFormat="1" applyFont="1" applyFill="1" applyBorder="1" applyAlignment="1">
      <alignment horizontal="center" vertical="center" readingOrder="2"/>
    </xf>
    <xf numFmtId="1" fontId="2" fillId="0" borderId="41" xfId="0" applyNumberFormat="1" applyFont="1" applyFill="1" applyBorder="1" applyAlignment="1">
      <alignment horizontal="center" vertical="center" wrapText="1" readingOrder="2"/>
    </xf>
    <xf numFmtId="1" fontId="2" fillId="0" borderId="42" xfId="0" applyNumberFormat="1" applyFont="1" applyFill="1" applyBorder="1" applyAlignment="1">
      <alignment horizontal="center" vertical="center" wrapText="1" readingOrder="2"/>
    </xf>
    <xf numFmtId="1" fontId="6" fillId="0" borderId="36" xfId="0" applyNumberFormat="1" applyFont="1" applyFill="1" applyBorder="1" applyAlignment="1">
      <alignment horizontal="center" vertical="center" readingOrder="2"/>
    </xf>
    <xf numFmtId="0" fontId="3" fillId="0" borderId="21" xfId="0" applyFont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 readingOrder="2"/>
    </xf>
    <xf numFmtId="1" fontId="2" fillId="2" borderId="25" xfId="0" applyNumberFormat="1" applyFont="1" applyFill="1" applyBorder="1" applyAlignment="1">
      <alignment horizontal="center" vertical="center" wrapText="1" readingOrder="2"/>
    </xf>
    <xf numFmtId="1" fontId="2" fillId="2" borderId="28" xfId="0" applyNumberFormat="1" applyFont="1" applyFill="1" applyBorder="1" applyAlignment="1">
      <alignment horizontal="center" vertical="center" wrapText="1" readingOrder="2"/>
    </xf>
    <xf numFmtId="1" fontId="2" fillId="2" borderId="29" xfId="0" applyNumberFormat="1" applyFont="1" applyFill="1" applyBorder="1" applyAlignment="1">
      <alignment horizontal="center" vertical="center" wrapText="1" readingOrder="2"/>
    </xf>
    <xf numFmtId="0" fontId="3" fillId="5" borderId="21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" fontId="2" fillId="0" borderId="24" xfId="0" applyNumberFormat="1" applyFont="1" applyFill="1" applyBorder="1" applyAlignment="1">
      <alignment horizontal="center" vertical="center" wrapText="1" readingOrder="2"/>
    </xf>
    <xf numFmtId="1" fontId="2" fillId="0" borderId="25" xfId="0" applyNumberFormat="1" applyFont="1" applyFill="1" applyBorder="1" applyAlignment="1">
      <alignment horizontal="center" vertical="center" wrapText="1" readingOrder="2"/>
    </xf>
    <xf numFmtId="1" fontId="2" fillId="0" borderId="26" xfId="0" applyNumberFormat="1" applyFont="1" applyFill="1" applyBorder="1" applyAlignment="1">
      <alignment horizontal="center" vertical="center" wrapText="1" readingOrder="2"/>
    </xf>
    <xf numFmtId="1" fontId="2" fillId="0" borderId="27" xfId="0" applyNumberFormat="1" applyFont="1" applyFill="1" applyBorder="1" applyAlignment="1">
      <alignment horizontal="center" vertical="center" wrapText="1" readingOrder="2"/>
    </xf>
    <xf numFmtId="1" fontId="2" fillId="0" borderId="28" xfId="0" applyNumberFormat="1" applyFont="1" applyFill="1" applyBorder="1" applyAlignment="1">
      <alignment horizontal="center" vertical="center" wrapText="1" readingOrder="2"/>
    </xf>
    <xf numFmtId="1" fontId="2" fillId="0" borderId="29" xfId="0" applyNumberFormat="1" applyFont="1" applyFill="1" applyBorder="1" applyAlignment="1">
      <alignment horizontal="center" vertical="center" wrapText="1" readingOrder="2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1" fontId="2" fillId="3" borderId="24" xfId="0" applyNumberFormat="1" applyFont="1" applyFill="1" applyBorder="1" applyAlignment="1">
      <alignment horizontal="center" vertical="center" wrapText="1" readingOrder="2"/>
    </xf>
    <xf numFmtId="1" fontId="2" fillId="3" borderId="25" xfId="0" applyNumberFormat="1" applyFont="1" applyFill="1" applyBorder="1" applyAlignment="1">
      <alignment horizontal="center" vertical="center" wrapText="1" readingOrder="2"/>
    </xf>
    <xf numFmtId="1" fontId="2" fillId="3" borderId="28" xfId="0" applyNumberFormat="1" applyFont="1" applyFill="1" applyBorder="1" applyAlignment="1">
      <alignment horizontal="center" vertical="center" wrapText="1" readingOrder="2"/>
    </xf>
    <xf numFmtId="1" fontId="2" fillId="3" borderId="29" xfId="0" applyNumberFormat="1" applyFont="1" applyFill="1" applyBorder="1" applyAlignment="1">
      <alignment horizontal="center" vertical="center" wrapText="1" readingOrder="2"/>
    </xf>
    <xf numFmtId="1" fontId="2" fillId="3" borderId="26" xfId="0" applyNumberFormat="1" applyFont="1" applyFill="1" applyBorder="1" applyAlignment="1">
      <alignment horizontal="center" vertical="center" wrapText="1" readingOrder="2"/>
    </xf>
    <xf numFmtId="1" fontId="2" fillId="3" borderId="27" xfId="0" applyNumberFormat="1" applyFont="1" applyFill="1" applyBorder="1" applyAlignment="1">
      <alignment horizontal="center" vertical="center" wrapText="1" readingOrder="2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" fontId="2" fillId="3" borderId="22" xfId="0" applyNumberFormat="1" applyFont="1" applyFill="1" applyBorder="1" applyAlignment="1">
      <alignment horizontal="center" vertical="center" wrapText="1" readingOrder="2"/>
    </xf>
    <xf numFmtId="1" fontId="2" fillId="3" borderId="23" xfId="0" applyNumberFormat="1" applyFont="1" applyFill="1" applyBorder="1" applyAlignment="1">
      <alignment horizontal="center" vertical="center" wrapText="1" readingOrder="2"/>
    </xf>
    <xf numFmtId="1" fontId="2" fillId="0" borderId="22" xfId="0" applyNumberFormat="1" applyFont="1" applyFill="1" applyBorder="1" applyAlignment="1">
      <alignment horizontal="center" vertical="center" wrapText="1" readingOrder="2"/>
    </xf>
    <xf numFmtId="1" fontId="2" fillId="0" borderId="23" xfId="0" applyNumberFormat="1" applyFont="1" applyFill="1" applyBorder="1" applyAlignment="1">
      <alignment horizontal="center" vertical="center" wrapText="1" readingOrder="2"/>
    </xf>
    <xf numFmtId="0" fontId="3" fillId="5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1" fontId="2" fillId="5" borderId="21" xfId="0" applyNumberFormat="1" applyFont="1" applyFill="1" applyBorder="1" applyAlignment="1">
      <alignment horizontal="center" vertical="center" wrapText="1" readingOrder="2"/>
    </xf>
    <xf numFmtId="0" fontId="3" fillId="5" borderId="21" xfId="0" applyFont="1" applyFill="1" applyBorder="1"/>
    <xf numFmtId="1" fontId="2" fillId="3" borderId="21" xfId="0" applyNumberFormat="1" applyFont="1" applyFill="1" applyBorder="1" applyAlignment="1">
      <alignment horizontal="center" vertical="center" wrapText="1" readingOrder="2"/>
    </xf>
    <xf numFmtId="1" fontId="2" fillId="0" borderId="21" xfId="0" applyNumberFormat="1" applyFont="1" applyFill="1" applyBorder="1" applyAlignment="1">
      <alignment horizontal="center" vertical="center" wrapText="1" readingOrder="2"/>
    </xf>
    <xf numFmtId="0" fontId="3" fillId="5" borderId="21" xfId="0" applyFont="1" applyFill="1" applyBorder="1" applyAlignment="1">
      <alignment wrapText="1"/>
    </xf>
    <xf numFmtId="0" fontId="5" fillId="0" borderId="0" xfId="0" applyFont="1"/>
    <xf numFmtId="1" fontId="2" fillId="2" borderId="22" xfId="0" applyNumberFormat="1" applyFont="1" applyFill="1" applyBorder="1" applyAlignment="1">
      <alignment horizontal="center" vertical="center" wrapText="1" readingOrder="2"/>
    </xf>
    <xf numFmtId="1" fontId="2" fillId="2" borderId="33" xfId="0" applyNumberFormat="1" applyFont="1" applyFill="1" applyBorder="1" applyAlignment="1">
      <alignment horizontal="center" vertical="center" wrapText="1" readingOrder="2"/>
    </xf>
    <xf numFmtId="1" fontId="2" fillId="2" borderId="23" xfId="0" applyNumberFormat="1" applyFont="1" applyFill="1" applyBorder="1" applyAlignment="1">
      <alignment horizontal="center" vertical="center" wrapText="1" readingOrder="2"/>
    </xf>
    <xf numFmtId="1" fontId="2" fillId="2" borderId="30" xfId="0" applyNumberFormat="1" applyFont="1" applyFill="1" applyBorder="1" applyAlignment="1">
      <alignment horizontal="center" vertical="center" wrapText="1" readingOrder="2"/>
    </xf>
    <xf numFmtId="1" fontId="2" fillId="2" borderId="32" xfId="0" applyNumberFormat="1" applyFont="1" applyFill="1" applyBorder="1" applyAlignment="1">
      <alignment horizontal="center" vertical="center" wrapText="1" readingOrder="2"/>
    </xf>
    <xf numFmtId="0" fontId="3" fillId="3" borderId="21" xfId="0" applyFont="1" applyFill="1" applyBorder="1" applyAlignment="1">
      <alignment horizontal="center" vertical="center" wrapText="1"/>
    </xf>
    <xf numFmtId="1" fontId="2" fillId="6" borderId="24" xfId="0" applyNumberFormat="1" applyFont="1" applyFill="1" applyBorder="1" applyAlignment="1">
      <alignment horizontal="center" vertical="center" wrapText="1" readingOrder="2"/>
    </xf>
    <xf numFmtId="1" fontId="2" fillId="6" borderId="25" xfId="0" applyNumberFormat="1" applyFont="1" applyFill="1" applyBorder="1" applyAlignment="1">
      <alignment horizontal="center" vertical="center" wrapText="1" readingOrder="2"/>
    </xf>
    <xf numFmtId="1" fontId="2" fillId="6" borderId="26" xfId="0" applyNumberFormat="1" applyFont="1" applyFill="1" applyBorder="1" applyAlignment="1">
      <alignment horizontal="center" vertical="center" wrapText="1" readingOrder="2"/>
    </xf>
    <xf numFmtId="1" fontId="2" fillId="6" borderId="27" xfId="0" applyNumberFormat="1" applyFont="1" applyFill="1" applyBorder="1" applyAlignment="1">
      <alignment horizontal="center" vertical="center" wrapText="1" readingOrder="2"/>
    </xf>
    <xf numFmtId="1" fontId="2" fillId="6" borderId="28" xfId="0" applyNumberFormat="1" applyFont="1" applyFill="1" applyBorder="1" applyAlignment="1">
      <alignment horizontal="center" vertical="center" wrapText="1" readingOrder="2"/>
    </xf>
    <xf numFmtId="1" fontId="2" fillId="6" borderId="29" xfId="0" applyNumberFormat="1" applyFont="1" applyFill="1" applyBorder="1" applyAlignment="1">
      <alignment horizontal="center" vertical="center" wrapText="1" readingOrder="2"/>
    </xf>
    <xf numFmtId="1" fontId="2" fillId="6" borderId="21" xfId="0" applyNumberFormat="1" applyFont="1" applyFill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 readingOrder="2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/>
    <xf numFmtId="0" fontId="2" fillId="5" borderId="1" xfId="0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readingOrder="2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readingOrder="2"/>
    </xf>
    <xf numFmtId="0" fontId="10" fillId="0" borderId="1" xfId="0" applyFont="1" applyBorder="1" applyAlignment="1">
      <alignment horizontal="center" vertical="center" readingOrder="2"/>
    </xf>
    <xf numFmtId="0" fontId="7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536"/>
  <sheetViews>
    <sheetView rightToLeft="1" topLeftCell="K246" zoomScale="55" zoomScaleNormal="55" workbookViewId="0">
      <selection activeCell="V257" sqref="V257"/>
    </sheetView>
  </sheetViews>
  <sheetFormatPr defaultRowHeight="26.25"/>
  <cols>
    <col min="1" max="1" width="18.875" style="44" hidden="1" customWidth="1"/>
    <col min="2" max="2" width="9" style="44" hidden="1" customWidth="1"/>
    <col min="3" max="3" width="11" style="44" hidden="1" customWidth="1"/>
    <col min="4" max="5" width="9.375" style="44" hidden="1" customWidth="1"/>
    <col min="6" max="10" width="9" style="44" hidden="1" customWidth="1"/>
    <col min="11" max="11" width="7.125" style="44" customWidth="1"/>
    <col min="12" max="12" width="19.375" style="44" customWidth="1"/>
    <col min="13" max="13" width="20.375" style="44" customWidth="1"/>
    <col min="14" max="16" width="9.375" style="44" customWidth="1"/>
    <col min="17" max="18" width="9" style="44" customWidth="1"/>
    <col min="19" max="19" width="9.375" style="44" bestFit="1" customWidth="1"/>
    <col min="20" max="16384" width="9" style="44"/>
  </cols>
  <sheetData>
    <row r="2" spans="1:22" ht="42" customHeight="1" thickBot="1">
      <c r="A2" s="137" t="s">
        <v>46</v>
      </c>
      <c r="B2" s="137"/>
      <c r="C2" s="137"/>
      <c r="D2" s="137"/>
      <c r="E2" s="137"/>
      <c r="F2" s="137"/>
      <c r="G2" s="137"/>
      <c r="H2" s="137"/>
      <c r="I2" s="78"/>
      <c r="J2" s="78"/>
      <c r="K2" s="150" t="s">
        <v>252</v>
      </c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</row>
    <row r="3" spans="1:22" ht="35.1" customHeight="1" thickTop="1">
      <c r="A3" s="134" t="s">
        <v>0</v>
      </c>
      <c r="B3" s="139" t="s">
        <v>1</v>
      </c>
      <c r="C3" s="134" t="s">
        <v>2</v>
      </c>
      <c r="D3" s="138"/>
      <c r="E3" s="139"/>
      <c r="F3" s="134" t="s">
        <v>3</v>
      </c>
      <c r="G3" s="138"/>
      <c r="H3" s="139"/>
      <c r="K3" s="127" t="s">
        <v>0</v>
      </c>
      <c r="L3" s="128"/>
      <c r="M3" s="127" t="s">
        <v>1</v>
      </c>
      <c r="N3" s="127" t="s">
        <v>3</v>
      </c>
      <c r="O3" s="128"/>
      <c r="P3" s="128"/>
      <c r="Q3" s="127" t="s">
        <v>2</v>
      </c>
      <c r="R3" s="128"/>
      <c r="S3" s="128"/>
      <c r="T3" s="127" t="s">
        <v>250</v>
      </c>
      <c r="U3" s="128"/>
      <c r="V3" s="128"/>
    </row>
    <row r="4" spans="1:22" ht="35.1" customHeight="1" thickBot="1">
      <c r="A4" s="136"/>
      <c r="B4" s="149"/>
      <c r="C4" s="85" t="s">
        <v>4</v>
      </c>
      <c r="D4" s="32" t="s">
        <v>5</v>
      </c>
      <c r="E4" s="87" t="s">
        <v>6</v>
      </c>
      <c r="F4" s="85" t="s">
        <v>4</v>
      </c>
      <c r="G4" s="32" t="s">
        <v>5</v>
      </c>
      <c r="H4" s="87" t="s">
        <v>6</v>
      </c>
      <c r="K4" s="128"/>
      <c r="L4" s="128"/>
      <c r="M4" s="128"/>
      <c r="N4" s="92" t="s">
        <v>4</v>
      </c>
      <c r="O4" s="92" t="s">
        <v>5</v>
      </c>
      <c r="P4" s="92" t="s">
        <v>6</v>
      </c>
      <c r="Q4" s="92" t="s">
        <v>4</v>
      </c>
      <c r="R4" s="92" t="s">
        <v>5</v>
      </c>
      <c r="S4" s="92" t="s">
        <v>6</v>
      </c>
      <c r="T4" s="92" t="s">
        <v>4</v>
      </c>
      <c r="U4" s="92" t="s">
        <v>5</v>
      </c>
      <c r="V4" s="92" t="s">
        <v>6</v>
      </c>
    </row>
    <row r="5" spans="1:22" ht="35.1" customHeight="1" thickTop="1">
      <c r="A5" s="140" t="s">
        <v>7</v>
      </c>
      <c r="B5" s="17" t="s">
        <v>8</v>
      </c>
      <c r="C5" s="79"/>
      <c r="D5" s="28"/>
      <c r="E5" s="86">
        <f>C5+D5</f>
        <v>0</v>
      </c>
      <c r="F5" s="79"/>
      <c r="G5" s="28"/>
      <c r="H5" s="86">
        <f>G5+F5</f>
        <v>0</v>
      </c>
      <c r="K5" s="126" t="s">
        <v>7</v>
      </c>
      <c r="L5" s="126"/>
      <c r="M5" s="75" t="s">
        <v>8</v>
      </c>
      <c r="N5" s="75">
        <v>337</v>
      </c>
      <c r="O5" s="75">
        <v>235</v>
      </c>
      <c r="P5" s="92">
        <f>O5+N5</f>
        <v>572</v>
      </c>
      <c r="Q5" s="75">
        <v>2696</v>
      </c>
      <c r="R5" s="75">
        <v>1286</v>
      </c>
      <c r="S5" s="92">
        <f>R5+Q5</f>
        <v>3982</v>
      </c>
      <c r="T5" s="96">
        <v>399</v>
      </c>
      <c r="U5" s="96">
        <v>166</v>
      </c>
      <c r="V5" s="92">
        <f>U5+T5</f>
        <v>565</v>
      </c>
    </row>
    <row r="6" spans="1:22" ht="35.1" customHeight="1">
      <c r="A6" s="141"/>
      <c r="B6" s="8" t="s">
        <v>9</v>
      </c>
      <c r="C6" s="80"/>
      <c r="D6" s="26"/>
      <c r="E6" s="9">
        <f t="shared" ref="E6:E84" si="0">C6+D6</f>
        <v>0</v>
      </c>
      <c r="F6" s="80"/>
      <c r="G6" s="26"/>
      <c r="H6" s="9">
        <f t="shared" ref="H6:H84" si="1">G6+F6</f>
        <v>0</v>
      </c>
      <c r="K6" s="126"/>
      <c r="L6" s="126"/>
      <c r="M6" s="75" t="s">
        <v>9</v>
      </c>
      <c r="N6" s="75">
        <v>171</v>
      </c>
      <c r="O6" s="75">
        <v>104</v>
      </c>
      <c r="P6" s="92">
        <f>O6+N6</f>
        <v>275</v>
      </c>
      <c r="Q6" s="75">
        <v>1925</v>
      </c>
      <c r="R6" s="75">
        <v>814</v>
      </c>
      <c r="S6" s="92">
        <f t="shared" ref="S6:S68" si="2">R6+Q6</f>
        <v>2739</v>
      </c>
      <c r="T6" s="96">
        <v>267</v>
      </c>
      <c r="U6" s="96">
        <v>122</v>
      </c>
      <c r="V6" s="92">
        <f t="shared" ref="V6:V69" si="3">U6+T6</f>
        <v>389</v>
      </c>
    </row>
    <row r="7" spans="1:22" ht="35.1" customHeight="1">
      <c r="A7" s="141"/>
      <c r="B7" s="8" t="s">
        <v>10</v>
      </c>
      <c r="C7" s="80"/>
      <c r="D7" s="26"/>
      <c r="E7" s="9">
        <f t="shared" si="0"/>
        <v>0</v>
      </c>
      <c r="F7" s="80"/>
      <c r="G7" s="26"/>
      <c r="H7" s="9">
        <f t="shared" si="1"/>
        <v>0</v>
      </c>
      <c r="K7" s="126"/>
      <c r="L7" s="126"/>
      <c r="M7" s="75" t="s">
        <v>10</v>
      </c>
      <c r="N7" s="75">
        <v>150</v>
      </c>
      <c r="O7" s="75">
        <v>99</v>
      </c>
      <c r="P7" s="92">
        <f t="shared" ref="P7:P69" si="4">O7+N7</f>
        <v>249</v>
      </c>
      <c r="Q7" s="75">
        <v>928</v>
      </c>
      <c r="R7" s="75">
        <v>528</v>
      </c>
      <c r="S7" s="92">
        <f t="shared" si="2"/>
        <v>1456</v>
      </c>
      <c r="T7" s="96">
        <v>96</v>
      </c>
      <c r="U7" s="96">
        <v>52</v>
      </c>
      <c r="V7" s="92">
        <f t="shared" si="3"/>
        <v>148</v>
      </c>
    </row>
    <row r="8" spans="1:22" ht="35.1" customHeight="1">
      <c r="A8" s="141"/>
      <c r="B8" s="8" t="s">
        <v>11</v>
      </c>
      <c r="C8" s="80"/>
      <c r="D8" s="26"/>
      <c r="E8" s="9">
        <f t="shared" si="0"/>
        <v>0</v>
      </c>
      <c r="F8" s="80"/>
      <c r="G8" s="26"/>
      <c r="H8" s="9">
        <f t="shared" si="1"/>
        <v>0</v>
      </c>
      <c r="K8" s="126"/>
      <c r="L8" s="126"/>
      <c r="M8" s="75" t="s">
        <v>11</v>
      </c>
      <c r="N8" s="75">
        <v>123</v>
      </c>
      <c r="O8" s="75">
        <v>86</v>
      </c>
      <c r="P8" s="92">
        <f t="shared" si="4"/>
        <v>209</v>
      </c>
      <c r="Q8" s="75">
        <v>715</v>
      </c>
      <c r="R8" s="75">
        <v>482</v>
      </c>
      <c r="S8" s="92">
        <f t="shared" si="2"/>
        <v>1197</v>
      </c>
      <c r="T8" s="96">
        <v>52</v>
      </c>
      <c r="U8" s="96">
        <v>40</v>
      </c>
      <c r="V8" s="92">
        <f t="shared" si="3"/>
        <v>92</v>
      </c>
    </row>
    <row r="9" spans="1:22" ht="35.1" customHeight="1" thickBot="1">
      <c r="A9" s="142"/>
      <c r="B9" s="21" t="s">
        <v>12</v>
      </c>
      <c r="C9" s="81">
        <v>342</v>
      </c>
      <c r="D9" s="27">
        <v>153</v>
      </c>
      <c r="E9" s="87">
        <f t="shared" si="0"/>
        <v>495</v>
      </c>
      <c r="F9" s="81">
        <v>83</v>
      </c>
      <c r="G9" s="27">
        <v>42</v>
      </c>
      <c r="H9" s="87">
        <f t="shared" si="1"/>
        <v>125</v>
      </c>
      <c r="K9" s="126"/>
      <c r="L9" s="126"/>
      <c r="M9" s="75" t="s">
        <v>12</v>
      </c>
      <c r="N9" s="75">
        <v>110</v>
      </c>
      <c r="O9" s="75">
        <v>46</v>
      </c>
      <c r="P9" s="92">
        <f t="shared" si="4"/>
        <v>156</v>
      </c>
      <c r="Q9" s="75">
        <v>451</v>
      </c>
      <c r="R9" s="75">
        <v>176</v>
      </c>
      <c r="S9" s="92">
        <f t="shared" si="2"/>
        <v>627</v>
      </c>
      <c r="T9" s="75"/>
      <c r="U9" s="75"/>
      <c r="V9" s="92">
        <f t="shared" si="3"/>
        <v>0</v>
      </c>
    </row>
    <row r="10" spans="1:22" ht="35.1" customHeight="1" thickTop="1">
      <c r="A10" s="140" t="s">
        <v>14</v>
      </c>
      <c r="B10" s="17" t="s">
        <v>8</v>
      </c>
      <c r="C10" s="79"/>
      <c r="D10" s="28"/>
      <c r="E10" s="86">
        <f t="shared" si="0"/>
        <v>0</v>
      </c>
      <c r="F10" s="79"/>
      <c r="G10" s="28"/>
      <c r="H10" s="86">
        <f t="shared" si="1"/>
        <v>0</v>
      </c>
      <c r="K10" s="126" t="s">
        <v>14</v>
      </c>
      <c r="L10" s="126"/>
      <c r="M10" s="75" t="s">
        <v>8</v>
      </c>
      <c r="N10" s="75">
        <v>208</v>
      </c>
      <c r="O10" s="75">
        <v>110</v>
      </c>
      <c r="P10" s="92">
        <f t="shared" si="4"/>
        <v>318</v>
      </c>
      <c r="Q10" s="75">
        <v>951</v>
      </c>
      <c r="R10" s="75">
        <v>502</v>
      </c>
      <c r="S10" s="92">
        <f t="shared" si="2"/>
        <v>1453</v>
      </c>
      <c r="T10" s="96">
        <v>140</v>
      </c>
      <c r="U10" s="96">
        <v>56</v>
      </c>
      <c r="V10" s="92">
        <f t="shared" si="3"/>
        <v>196</v>
      </c>
    </row>
    <row r="11" spans="1:22" ht="35.1" customHeight="1">
      <c r="A11" s="141"/>
      <c r="B11" s="8" t="s">
        <v>9</v>
      </c>
      <c r="C11" s="80"/>
      <c r="D11" s="26"/>
      <c r="E11" s="9">
        <f t="shared" si="0"/>
        <v>0</v>
      </c>
      <c r="F11" s="80"/>
      <c r="G11" s="26"/>
      <c r="H11" s="9">
        <f t="shared" si="1"/>
        <v>0</v>
      </c>
      <c r="K11" s="126"/>
      <c r="L11" s="126"/>
      <c r="M11" s="75" t="s">
        <v>9</v>
      </c>
      <c r="N11" s="75">
        <v>76</v>
      </c>
      <c r="O11" s="75">
        <v>50</v>
      </c>
      <c r="P11" s="92">
        <f t="shared" si="4"/>
        <v>126</v>
      </c>
      <c r="Q11" s="75">
        <v>500</v>
      </c>
      <c r="R11" s="75">
        <v>276</v>
      </c>
      <c r="S11" s="92">
        <f t="shared" si="2"/>
        <v>776</v>
      </c>
      <c r="T11" s="96">
        <v>69</v>
      </c>
      <c r="U11" s="96">
        <v>38</v>
      </c>
      <c r="V11" s="92">
        <f t="shared" si="3"/>
        <v>107</v>
      </c>
    </row>
    <row r="12" spans="1:22" ht="35.1" customHeight="1">
      <c r="A12" s="141"/>
      <c r="B12" s="8" t="s">
        <v>10</v>
      </c>
      <c r="C12" s="80"/>
      <c r="D12" s="26"/>
      <c r="E12" s="9">
        <f t="shared" si="0"/>
        <v>0</v>
      </c>
      <c r="F12" s="80"/>
      <c r="G12" s="26"/>
      <c r="H12" s="9">
        <f t="shared" si="1"/>
        <v>0</v>
      </c>
      <c r="K12" s="126"/>
      <c r="L12" s="126"/>
      <c r="M12" s="75" t="s">
        <v>10</v>
      </c>
      <c r="N12" s="75">
        <v>53</v>
      </c>
      <c r="O12" s="75">
        <v>27</v>
      </c>
      <c r="P12" s="92">
        <f t="shared" si="4"/>
        <v>80</v>
      </c>
      <c r="Q12" s="75">
        <v>472</v>
      </c>
      <c r="R12" s="75">
        <v>181</v>
      </c>
      <c r="S12" s="92">
        <f t="shared" si="2"/>
        <v>653</v>
      </c>
      <c r="T12" s="96">
        <v>56</v>
      </c>
      <c r="U12" s="96">
        <v>37</v>
      </c>
      <c r="V12" s="92">
        <f t="shared" si="3"/>
        <v>93</v>
      </c>
    </row>
    <row r="13" spans="1:22" ht="35.1" customHeight="1" thickBot="1">
      <c r="A13" s="141"/>
      <c r="B13" s="8" t="s">
        <v>11</v>
      </c>
      <c r="C13" s="80"/>
      <c r="D13" s="26"/>
      <c r="E13" s="9">
        <f t="shared" si="0"/>
        <v>0</v>
      </c>
      <c r="F13" s="80"/>
      <c r="G13" s="26"/>
      <c r="H13" s="9">
        <f t="shared" si="1"/>
        <v>0</v>
      </c>
      <c r="K13" s="126"/>
      <c r="L13" s="126"/>
      <c r="M13" s="75" t="s">
        <v>11</v>
      </c>
      <c r="N13" s="75">
        <v>60</v>
      </c>
      <c r="O13" s="75">
        <v>28</v>
      </c>
      <c r="P13" s="92">
        <f t="shared" si="4"/>
        <v>88</v>
      </c>
      <c r="Q13" s="75">
        <v>357</v>
      </c>
      <c r="R13" s="75">
        <v>210</v>
      </c>
      <c r="S13" s="92">
        <f t="shared" si="2"/>
        <v>567</v>
      </c>
      <c r="T13" s="96">
        <v>75</v>
      </c>
      <c r="U13" s="96">
        <v>46</v>
      </c>
      <c r="V13" s="92">
        <f t="shared" si="3"/>
        <v>121</v>
      </c>
    </row>
    <row r="14" spans="1:22" ht="35.1" customHeight="1" thickTop="1">
      <c r="A14" s="140" t="s">
        <v>15</v>
      </c>
      <c r="B14" s="17" t="s">
        <v>8</v>
      </c>
      <c r="C14" s="79"/>
      <c r="D14" s="28"/>
      <c r="E14" s="86">
        <f t="shared" si="0"/>
        <v>0</v>
      </c>
      <c r="F14" s="79"/>
      <c r="G14" s="28"/>
      <c r="H14" s="86">
        <f t="shared" si="1"/>
        <v>0</v>
      </c>
      <c r="K14" s="126" t="s">
        <v>15</v>
      </c>
      <c r="L14" s="126"/>
      <c r="M14" s="75" t="s">
        <v>8</v>
      </c>
      <c r="N14" s="75">
        <v>51</v>
      </c>
      <c r="O14" s="75">
        <v>193</v>
      </c>
      <c r="P14" s="92">
        <f t="shared" si="4"/>
        <v>244</v>
      </c>
      <c r="Q14" s="75">
        <v>363</v>
      </c>
      <c r="R14" s="75">
        <v>1299</v>
      </c>
      <c r="S14" s="92">
        <f t="shared" si="2"/>
        <v>1662</v>
      </c>
      <c r="T14" s="96">
        <v>79</v>
      </c>
      <c r="U14" s="96">
        <v>176</v>
      </c>
      <c r="V14" s="92">
        <f t="shared" si="3"/>
        <v>255</v>
      </c>
    </row>
    <row r="15" spans="1:22" ht="35.1" customHeight="1">
      <c r="A15" s="141"/>
      <c r="B15" s="8" t="s">
        <v>9</v>
      </c>
      <c r="C15" s="80"/>
      <c r="D15" s="26"/>
      <c r="E15" s="9">
        <f t="shared" si="0"/>
        <v>0</v>
      </c>
      <c r="F15" s="80"/>
      <c r="G15" s="26"/>
      <c r="H15" s="9">
        <f t="shared" si="1"/>
        <v>0</v>
      </c>
      <c r="K15" s="126"/>
      <c r="L15" s="126"/>
      <c r="M15" s="75" t="s">
        <v>9</v>
      </c>
      <c r="N15" s="75">
        <v>54</v>
      </c>
      <c r="O15" s="75">
        <v>119</v>
      </c>
      <c r="P15" s="92">
        <f t="shared" si="4"/>
        <v>173</v>
      </c>
      <c r="Q15" s="75">
        <v>348</v>
      </c>
      <c r="R15" s="75">
        <v>638</v>
      </c>
      <c r="S15" s="92">
        <f t="shared" si="2"/>
        <v>986</v>
      </c>
      <c r="T15" s="96">
        <v>26</v>
      </c>
      <c r="U15" s="96">
        <v>58</v>
      </c>
      <c r="V15" s="92">
        <f t="shared" si="3"/>
        <v>84</v>
      </c>
    </row>
    <row r="16" spans="1:22" ht="35.1" customHeight="1">
      <c r="A16" s="141"/>
      <c r="B16" s="8" t="s">
        <v>10</v>
      </c>
      <c r="C16" s="80"/>
      <c r="D16" s="26"/>
      <c r="E16" s="9">
        <f t="shared" si="0"/>
        <v>0</v>
      </c>
      <c r="F16" s="80"/>
      <c r="G16" s="26"/>
      <c r="H16" s="9">
        <f t="shared" si="1"/>
        <v>0</v>
      </c>
      <c r="K16" s="126"/>
      <c r="L16" s="126"/>
      <c r="M16" s="75" t="s">
        <v>10</v>
      </c>
      <c r="N16" s="75">
        <v>34</v>
      </c>
      <c r="O16" s="75">
        <v>98</v>
      </c>
      <c r="P16" s="92">
        <f t="shared" si="4"/>
        <v>132</v>
      </c>
      <c r="Q16" s="75">
        <v>178</v>
      </c>
      <c r="R16" s="75">
        <v>540</v>
      </c>
      <c r="S16" s="92">
        <f t="shared" si="2"/>
        <v>718</v>
      </c>
      <c r="T16" s="96">
        <v>28</v>
      </c>
      <c r="U16" s="96">
        <v>54</v>
      </c>
      <c r="V16" s="92">
        <f t="shared" si="3"/>
        <v>82</v>
      </c>
    </row>
    <row r="17" spans="1:22" ht="35.1" customHeight="1">
      <c r="A17" s="141"/>
      <c r="B17" s="8" t="s">
        <v>11</v>
      </c>
      <c r="C17" s="80"/>
      <c r="D17" s="26"/>
      <c r="E17" s="9">
        <f t="shared" si="0"/>
        <v>0</v>
      </c>
      <c r="F17" s="80"/>
      <c r="G17" s="26"/>
      <c r="H17" s="9">
        <f t="shared" si="1"/>
        <v>0</v>
      </c>
      <c r="K17" s="126"/>
      <c r="L17" s="126"/>
      <c r="M17" s="75" t="s">
        <v>11</v>
      </c>
      <c r="N17" s="75">
        <v>42</v>
      </c>
      <c r="O17" s="75">
        <v>123</v>
      </c>
      <c r="P17" s="92">
        <f t="shared" si="4"/>
        <v>165</v>
      </c>
      <c r="Q17" s="75">
        <v>231</v>
      </c>
      <c r="R17" s="75">
        <v>563</v>
      </c>
      <c r="S17" s="92">
        <f t="shared" si="2"/>
        <v>794</v>
      </c>
      <c r="T17" s="96">
        <v>34</v>
      </c>
      <c r="U17" s="96">
        <v>76</v>
      </c>
      <c r="V17" s="92">
        <f t="shared" si="3"/>
        <v>110</v>
      </c>
    </row>
    <row r="18" spans="1:22" ht="35.1" customHeight="1">
      <c r="A18" s="83"/>
      <c r="B18" s="33"/>
      <c r="C18" s="83"/>
      <c r="D18" s="34"/>
      <c r="E18" s="30"/>
      <c r="F18" s="83"/>
      <c r="G18" s="34"/>
      <c r="H18" s="30"/>
      <c r="K18" s="125" t="s">
        <v>16</v>
      </c>
      <c r="L18" s="125"/>
      <c r="M18" s="93" t="s">
        <v>8</v>
      </c>
      <c r="N18" s="93">
        <v>264</v>
      </c>
      <c r="O18" s="93">
        <v>184</v>
      </c>
      <c r="P18" s="92">
        <f t="shared" si="4"/>
        <v>448</v>
      </c>
      <c r="Q18" s="93">
        <v>1538</v>
      </c>
      <c r="R18" s="93">
        <v>818</v>
      </c>
      <c r="S18" s="92">
        <f t="shared" si="2"/>
        <v>2356</v>
      </c>
      <c r="T18" s="96">
        <v>191</v>
      </c>
      <c r="U18" s="96">
        <v>127</v>
      </c>
      <c r="V18" s="92">
        <f t="shared" si="3"/>
        <v>318</v>
      </c>
    </row>
    <row r="19" spans="1:22" ht="35.1" customHeight="1">
      <c r="A19" s="83"/>
      <c r="B19" s="33"/>
      <c r="C19" s="83"/>
      <c r="D19" s="34"/>
      <c r="E19" s="30"/>
      <c r="F19" s="83"/>
      <c r="G19" s="34"/>
      <c r="H19" s="30"/>
      <c r="K19" s="125"/>
      <c r="L19" s="125"/>
      <c r="M19" s="93" t="s">
        <v>9</v>
      </c>
      <c r="N19" s="93">
        <v>432</v>
      </c>
      <c r="O19" s="93">
        <v>199</v>
      </c>
      <c r="P19" s="92">
        <f t="shared" si="4"/>
        <v>631</v>
      </c>
      <c r="Q19" s="93">
        <v>1403</v>
      </c>
      <c r="R19" s="93">
        <v>542</v>
      </c>
      <c r="S19" s="92">
        <f t="shared" si="2"/>
        <v>1945</v>
      </c>
      <c r="T19" s="96">
        <v>122</v>
      </c>
      <c r="U19" s="96">
        <v>55</v>
      </c>
      <c r="V19" s="92">
        <f t="shared" si="3"/>
        <v>177</v>
      </c>
    </row>
    <row r="20" spans="1:22" ht="35.1" customHeight="1">
      <c r="A20" s="83"/>
      <c r="B20" s="33"/>
      <c r="C20" s="83"/>
      <c r="D20" s="34"/>
      <c r="E20" s="30"/>
      <c r="F20" s="83"/>
      <c r="G20" s="34"/>
      <c r="H20" s="30"/>
      <c r="K20" s="125"/>
      <c r="L20" s="125"/>
      <c r="M20" s="93" t="s">
        <v>10</v>
      </c>
      <c r="N20" s="93">
        <v>408</v>
      </c>
      <c r="O20" s="93">
        <v>264</v>
      </c>
      <c r="P20" s="92">
        <f t="shared" si="4"/>
        <v>672</v>
      </c>
      <c r="Q20" s="93">
        <v>1055</v>
      </c>
      <c r="R20" s="93">
        <v>761</v>
      </c>
      <c r="S20" s="92">
        <f t="shared" si="2"/>
        <v>1816</v>
      </c>
      <c r="T20" s="96">
        <v>107</v>
      </c>
      <c r="U20" s="96">
        <v>66</v>
      </c>
      <c r="V20" s="92">
        <f t="shared" si="3"/>
        <v>173</v>
      </c>
    </row>
    <row r="21" spans="1:22" ht="35.1" customHeight="1">
      <c r="A21" s="83"/>
      <c r="B21" s="33"/>
      <c r="C21" s="83"/>
      <c r="D21" s="34"/>
      <c r="E21" s="30"/>
      <c r="F21" s="83"/>
      <c r="G21" s="34"/>
      <c r="H21" s="30"/>
      <c r="K21" s="125"/>
      <c r="L21" s="125"/>
      <c r="M21" s="93" t="s">
        <v>11</v>
      </c>
      <c r="N21" s="93">
        <v>241</v>
      </c>
      <c r="O21" s="93">
        <v>222</v>
      </c>
      <c r="P21" s="92">
        <f t="shared" si="4"/>
        <v>463</v>
      </c>
      <c r="Q21" s="93">
        <v>837</v>
      </c>
      <c r="R21" s="93">
        <v>699</v>
      </c>
      <c r="S21" s="92">
        <f t="shared" si="2"/>
        <v>1536</v>
      </c>
      <c r="T21" s="96">
        <v>74</v>
      </c>
      <c r="U21" s="96">
        <v>70</v>
      </c>
      <c r="V21" s="92">
        <f t="shared" si="3"/>
        <v>144</v>
      </c>
    </row>
    <row r="22" spans="1:22" ht="35.1" customHeight="1">
      <c r="A22" s="83"/>
      <c r="B22" s="33"/>
      <c r="C22" s="83"/>
      <c r="D22" s="34"/>
      <c r="E22" s="30"/>
      <c r="F22" s="83"/>
      <c r="G22" s="34"/>
      <c r="H22" s="30"/>
      <c r="K22" s="125"/>
      <c r="L22" s="125"/>
      <c r="M22" s="93" t="s">
        <v>107</v>
      </c>
      <c r="N22" s="93">
        <v>216</v>
      </c>
      <c r="O22" s="93">
        <v>105</v>
      </c>
      <c r="P22" s="92">
        <f t="shared" si="4"/>
        <v>321</v>
      </c>
      <c r="Q22" s="93">
        <v>418</v>
      </c>
      <c r="R22" s="93">
        <v>196</v>
      </c>
      <c r="S22" s="92">
        <f t="shared" si="2"/>
        <v>614</v>
      </c>
      <c r="T22" s="93"/>
      <c r="U22" s="93"/>
      <c r="V22" s="92">
        <f t="shared" si="3"/>
        <v>0</v>
      </c>
    </row>
    <row r="23" spans="1:22" ht="35.1" customHeight="1">
      <c r="A23" s="83"/>
      <c r="B23" s="33"/>
      <c r="C23" s="83"/>
      <c r="D23" s="34"/>
      <c r="E23" s="30"/>
      <c r="F23" s="83"/>
      <c r="G23" s="34"/>
      <c r="H23" s="30"/>
      <c r="K23" s="125" t="s">
        <v>47</v>
      </c>
      <c r="L23" s="125"/>
      <c r="M23" s="93" t="s">
        <v>8</v>
      </c>
      <c r="N23" s="75">
        <v>113</v>
      </c>
      <c r="O23" s="75">
        <v>202</v>
      </c>
      <c r="P23" s="92">
        <f t="shared" si="4"/>
        <v>315</v>
      </c>
      <c r="Q23" s="75">
        <v>574</v>
      </c>
      <c r="R23" s="75">
        <v>805</v>
      </c>
      <c r="S23" s="92">
        <f t="shared" si="2"/>
        <v>1379</v>
      </c>
      <c r="T23" s="96">
        <v>58</v>
      </c>
      <c r="U23" s="96">
        <v>103</v>
      </c>
      <c r="V23" s="92">
        <f t="shared" si="3"/>
        <v>161</v>
      </c>
    </row>
    <row r="24" spans="1:22" ht="35.1" customHeight="1">
      <c r="A24" s="83"/>
      <c r="B24" s="33"/>
      <c r="C24" s="83"/>
      <c r="D24" s="34"/>
      <c r="E24" s="30"/>
      <c r="F24" s="83"/>
      <c r="G24" s="34"/>
      <c r="H24" s="30"/>
      <c r="K24" s="126"/>
      <c r="L24" s="126"/>
      <c r="M24" s="93" t="s">
        <v>9</v>
      </c>
      <c r="N24" s="75">
        <v>137</v>
      </c>
      <c r="O24" s="75">
        <v>153</v>
      </c>
      <c r="P24" s="92">
        <f t="shared" si="4"/>
        <v>290</v>
      </c>
      <c r="Q24" s="75">
        <v>620</v>
      </c>
      <c r="R24" s="75">
        <v>572</v>
      </c>
      <c r="S24" s="92">
        <f t="shared" si="2"/>
        <v>1192</v>
      </c>
      <c r="T24" s="96">
        <v>59</v>
      </c>
      <c r="U24" s="96">
        <v>61</v>
      </c>
      <c r="V24" s="92">
        <f t="shared" si="3"/>
        <v>120</v>
      </c>
    </row>
    <row r="25" spans="1:22" ht="35.1" customHeight="1">
      <c r="A25" s="83"/>
      <c r="B25" s="33"/>
      <c r="C25" s="83"/>
      <c r="D25" s="34"/>
      <c r="E25" s="30"/>
      <c r="F25" s="83"/>
      <c r="G25" s="34"/>
      <c r="H25" s="30"/>
      <c r="K25" s="126"/>
      <c r="L25" s="126"/>
      <c r="M25" s="93" t="s">
        <v>10</v>
      </c>
      <c r="N25" s="75">
        <v>59</v>
      </c>
      <c r="O25" s="75">
        <v>79</v>
      </c>
      <c r="P25" s="92">
        <f t="shared" si="4"/>
        <v>138</v>
      </c>
      <c r="Q25" s="75">
        <v>251</v>
      </c>
      <c r="R25" s="75">
        <v>295</v>
      </c>
      <c r="S25" s="92">
        <f t="shared" si="2"/>
        <v>546</v>
      </c>
      <c r="T25" s="96">
        <v>35</v>
      </c>
      <c r="U25" s="96">
        <v>34</v>
      </c>
      <c r="V25" s="92">
        <f t="shared" si="3"/>
        <v>69</v>
      </c>
    </row>
    <row r="26" spans="1:22" ht="35.1" customHeight="1">
      <c r="A26" s="83"/>
      <c r="B26" s="33"/>
      <c r="C26" s="83"/>
      <c r="D26" s="34"/>
      <c r="E26" s="30"/>
      <c r="F26" s="83"/>
      <c r="G26" s="34"/>
      <c r="H26" s="30"/>
      <c r="K26" s="126"/>
      <c r="L26" s="126"/>
      <c r="M26" s="75" t="s">
        <v>11</v>
      </c>
      <c r="N26" s="75">
        <v>73</v>
      </c>
      <c r="O26" s="75">
        <v>121</v>
      </c>
      <c r="P26" s="92">
        <f t="shared" si="4"/>
        <v>194</v>
      </c>
      <c r="Q26" s="75">
        <v>304</v>
      </c>
      <c r="R26" s="75">
        <v>331</v>
      </c>
      <c r="S26" s="92">
        <f t="shared" si="2"/>
        <v>635</v>
      </c>
      <c r="T26" s="96">
        <v>21</v>
      </c>
      <c r="U26" s="96">
        <v>35</v>
      </c>
      <c r="V26" s="92">
        <f t="shared" si="3"/>
        <v>56</v>
      </c>
    </row>
    <row r="27" spans="1:22" ht="35.1" customHeight="1">
      <c r="A27" s="141"/>
      <c r="B27" s="8"/>
      <c r="C27" s="80"/>
      <c r="D27" s="26"/>
      <c r="E27" s="9"/>
      <c r="F27" s="80"/>
      <c r="G27" s="26"/>
      <c r="H27" s="9"/>
      <c r="K27" s="130" t="s">
        <v>114</v>
      </c>
      <c r="L27" s="125" t="s">
        <v>67</v>
      </c>
      <c r="M27" s="93" t="s">
        <v>8</v>
      </c>
      <c r="N27" s="75">
        <v>90</v>
      </c>
      <c r="O27" s="75">
        <v>40</v>
      </c>
      <c r="P27" s="92">
        <f t="shared" si="4"/>
        <v>130</v>
      </c>
      <c r="Q27" s="75">
        <v>1086</v>
      </c>
      <c r="R27" s="75">
        <v>258</v>
      </c>
      <c r="S27" s="92">
        <f t="shared" si="2"/>
        <v>1344</v>
      </c>
      <c r="T27" s="97"/>
      <c r="U27" s="98"/>
      <c r="V27" s="92">
        <f t="shared" si="3"/>
        <v>0</v>
      </c>
    </row>
    <row r="28" spans="1:22" ht="35.1" customHeight="1">
      <c r="A28" s="141"/>
      <c r="B28" s="8"/>
      <c r="C28" s="80"/>
      <c r="D28" s="26"/>
      <c r="E28" s="9"/>
      <c r="F28" s="80"/>
      <c r="G28" s="26"/>
      <c r="H28" s="9"/>
      <c r="K28" s="130"/>
      <c r="L28" s="133"/>
      <c r="M28" s="93" t="s">
        <v>9</v>
      </c>
      <c r="N28" s="75">
        <v>170</v>
      </c>
      <c r="O28" s="75">
        <v>95</v>
      </c>
      <c r="P28" s="92">
        <f t="shared" si="4"/>
        <v>265</v>
      </c>
      <c r="Q28" s="75">
        <v>512</v>
      </c>
      <c r="R28" s="75">
        <v>192</v>
      </c>
      <c r="S28" s="92">
        <f t="shared" si="2"/>
        <v>704</v>
      </c>
      <c r="T28" s="99"/>
      <c r="U28" s="100"/>
      <c r="V28" s="92">
        <f t="shared" si="3"/>
        <v>0</v>
      </c>
    </row>
    <row r="29" spans="1:22" ht="35.1" customHeight="1">
      <c r="A29" s="141"/>
      <c r="B29" s="8"/>
      <c r="C29" s="80"/>
      <c r="D29" s="26"/>
      <c r="E29" s="9"/>
      <c r="F29" s="80"/>
      <c r="G29" s="26"/>
      <c r="H29" s="9"/>
      <c r="K29" s="130"/>
      <c r="L29" s="133"/>
      <c r="M29" s="93" t="s">
        <v>10</v>
      </c>
      <c r="N29" s="75">
        <v>82</v>
      </c>
      <c r="O29" s="75">
        <v>44</v>
      </c>
      <c r="P29" s="92">
        <f t="shared" si="4"/>
        <v>126</v>
      </c>
      <c r="Q29" s="75">
        <v>421</v>
      </c>
      <c r="R29" s="75">
        <v>203</v>
      </c>
      <c r="S29" s="92">
        <f t="shared" si="2"/>
        <v>624</v>
      </c>
      <c r="T29" s="99"/>
      <c r="U29" s="100"/>
      <c r="V29" s="92">
        <f t="shared" si="3"/>
        <v>0</v>
      </c>
    </row>
    <row r="30" spans="1:22" ht="35.1" customHeight="1">
      <c r="A30" s="141"/>
      <c r="B30" s="8"/>
      <c r="C30" s="80"/>
      <c r="D30" s="26"/>
      <c r="E30" s="9"/>
      <c r="F30" s="80"/>
      <c r="G30" s="26"/>
      <c r="H30" s="9"/>
      <c r="K30" s="130"/>
      <c r="L30" s="133"/>
      <c r="M30" s="93" t="s">
        <v>11</v>
      </c>
      <c r="N30" s="75">
        <v>46</v>
      </c>
      <c r="O30" s="75">
        <v>24</v>
      </c>
      <c r="P30" s="92">
        <f t="shared" si="4"/>
        <v>70</v>
      </c>
      <c r="Q30" s="75">
        <v>323</v>
      </c>
      <c r="R30" s="75">
        <v>112</v>
      </c>
      <c r="S30" s="92">
        <f t="shared" si="2"/>
        <v>435</v>
      </c>
      <c r="T30" s="99"/>
      <c r="U30" s="100"/>
      <c r="V30" s="92">
        <f t="shared" si="3"/>
        <v>0</v>
      </c>
    </row>
    <row r="31" spans="1:22" ht="35.1" customHeight="1">
      <c r="A31" s="141"/>
      <c r="B31" s="8"/>
      <c r="C31" s="80"/>
      <c r="D31" s="26"/>
      <c r="E31" s="9"/>
      <c r="F31" s="80"/>
      <c r="G31" s="26"/>
      <c r="H31" s="9"/>
      <c r="K31" s="130"/>
      <c r="L31" s="93" t="s">
        <v>68</v>
      </c>
      <c r="M31" s="93" t="s">
        <v>10</v>
      </c>
      <c r="N31" s="75">
        <v>65</v>
      </c>
      <c r="O31" s="75">
        <v>14</v>
      </c>
      <c r="P31" s="92">
        <f t="shared" si="4"/>
        <v>79</v>
      </c>
      <c r="Q31" s="75">
        <v>277</v>
      </c>
      <c r="R31" s="75">
        <v>31</v>
      </c>
      <c r="S31" s="92">
        <f t="shared" si="2"/>
        <v>308</v>
      </c>
      <c r="T31" s="99"/>
      <c r="U31" s="100"/>
      <c r="V31" s="92">
        <f t="shared" si="3"/>
        <v>0</v>
      </c>
    </row>
    <row r="32" spans="1:22" ht="35.1" customHeight="1">
      <c r="A32" s="141"/>
      <c r="B32" s="8"/>
      <c r="C32" s="80"/>
      <c r="D32" s="26"/>
      <c r="E32" s="9"/>
      <c r="F32" s="80"/>
      <c r="G32" s="26"/>
      <c r="H32" s="9"/>
      <c r="K32" s="130"/>
      <c r="L32" s="125" t="s">
        <v>69</v>
      </c>
      <c r="M32" s="93" t="s">
        <v>8</v>
      </c>
      <c r="N32" s="75">
        <v>125</v>
      </c>
      <c r="O32" s="75">
        <v>60</v>
      </c>
      <c r="P32" s="92">
        <f t="shared" si="4"/>
        <v>185</v>
      </c>
      <c r="Q32" s="75">
        <v>930</v>
      </c>
      <c r="R32" s="75">
        <v>179</v>
      </c>
      <c r="S32" s="92">
        <f t="shared" si="2"/>
        <v>1109</v>
      </c>
      <c r="T32" s="99"/>
      <c r="U32" s="100"/>
      <c r="V32" s="92">
        <f t="shared" si="3"/>
        <v>0</v>
      </c>
    </row>
    <row r="33" spans="1:22" ht="35.1" customHeight="1">
      <c r="A33" s="141"/>
      <c r="B33" s="8"/>
      <c r="C33" s="80"/>
      <c r="D33" s="26"/>
      <c r="E33" s="9"/>
      <c r="F33" s="80"/>
      <c r="G33" s="26"/>
      <c r="H33" s="9"/>
      <c r="K33" s="130"/>
      <c r="L33" s="133"/>
      <c r="M33" s="93" t="s">
        <v>9</v>
      </c>
      <c r="N33" s="75">
        <v>103</v>
      </c>
      <c r="O33" s="75">
        <v>11</v>
      </c>
      <c r="P33" s="92">
        <f t="shared" si="4"/>
        <v>114</v>
      </c>
      <c r="Q33" s="75">
        <v>139</v>
      </c>
      <c r="R33" s="75">
        <v>13</v>
      </c>
      <c r="S33" s="92">
        <f t="shared" si="2"/>
        <v>152</v>
      </c>
      <c r="T33" s="99"/>
      <c r="U33" s="100"/>
      <c r="V33" s="92">
        <f t="shared" si="3"/>
        <v>0</v>
      </c>
    </row>
    <row r="34" spans="1:22" ht="35.1" customHeight="1">
      <c r="A34" s="141"/>
      <c r="B34" s="8"/>
      <c r="C34" s="80"/>
      <c r="D34" s="26"/>
      <c r="E34" s="9"/>
      <c r="F34" s="80"/>
      <c r="G34" s="26"/>
      <c r="H34" s="9"/>
      <c r="K34" s="130"/>
      <c r="L34" s="133"/>
      <c r="M34" s="93" t="s">
        <v>10</v>
      </c>
      <c r="N34" s="75">
        <v>112</v>
      </c>
      <c r="O34" s="75">
        <v>37</v>
      </c>
      <c r="P34" s="92">
        <f t="shared" si="4"/>
        <v>149</v>
      </c>
      <c r="Q34" s="75">
        <v>357</v>
      </c>
      <c r="R34" s="75">
        <v>103</v>
      </c>
      <c r="S34" s="92">
        <f t="shared" si="2"/>
        <v>460</v>
      </c>
      <c r="T34" s="99"/>
      <c r="U34" s="100"/>
      <c r="V34" s="92">
        <f t="shared" si="3"/>
        <v>0</v>
      </c>
    </row>
    <row r="35" spans="1:22" ht="35.1" customHeight="1">
      <c r="A35" s="141"/>
      <c r="B35" s="8"/>
      <c r="C35" s="80"/>
      <c r="D35" s="26"/>
      <c r="E35" s="9"/>
      <c r="F35" s="80"/>
      <c r="G35" s="26"/>
      <c r="H35" s="9"/>
      <c r="K35" s="130"/>
      <c r="L35" s="133"/>
      <c r="M35" s="93" t="s">
        <v>11</v>
      </c>
      <c r="N35" s="75">
        <v>87</v>
      </c>
      <c r="O35" s="75">
        <v>17</v>
      </c>
      <c r="P35" s="92">
        <f t="shared" si="4"/>
        <v>104</v>
      </c>
      <c r="Q35" s="75">
        <v>135</v>
      </c>
      <c r="R35" s="75">
        <v>23</v>
      </c>
      <c r="S35" s="92">
        <f t="shared" si="2"/>
        <v>158</v>
      </c>
      <c r="T35" s="99"/>
      <c r="U35" s="100"/>
      <c r="V35" s="92">
        <f t="shared" si="3"/>
        <v>0</v>
      </c>
    </row>
    <row r="36" spans="1:22" ht="35.1" customHeight="1">
      <c r="A36" s="141"/>
      <c r="B36" s="8"/>
      <c r="C36" s="80"/>
      <c r="D36" s="26"/>
      <c r="E36" s="9"/>
      <c r="F36" s="80"/>
      <c r="G36" s="26"/>
      <c r="H36" s="9"/>
      <c r="K36" s="130"/>
      <c r="L36" s="125" t="s">
        <v>70</v>
      </c>
      <c r="M36" s="93" t="s">
        <v>8</v>
      </c>
      <c r="N36" s="75">
        <v>99</v>
      </c>
      <c r="O36" s="75">
        <v>45</v>
      </c>
      <c r="P36" s="92">
        <f t="shared" si="4"/>
        <v>144</v>
      </c>
      <c r="Q36" s="75">
        <v>869</v>
      </c>
      <c r="R36" s="75">
        <v>169</v>
      </c>
      <c r="S36" s="92">
        <f t="shared" si="2"/>
        <v>1038</v>
      </c>
      <c r="T36" s="99"/>
      <c r="U36" s="100"/>
      <c r="V36" s="92">
        <f t="shared" si="3"/>
        <v>0</v>
      </c>
    </row>
    <row r="37" spans="1:22" ht="35.1" customHeight="1">
      <c r="A37" s="141"/>
      <c r="B37" s="8"/>
      <c r="C37" s="80"/>
      <c r="D37" s="26"/>
      <c r="E37" s="9"/>
      <c r="F37" s="80"/>
      <c r="G37" s="26"/>
      <c r="H37" s="9"/>
      <c r="K37" s="130"/>
      <c r="L37" s="133"/>
      <c r="M37" s="93" t="s">
        <v>9</v>
      </c>
      <c r="N37" s="75">
        <v>167</v>
      </c>
      <c r="O37" s="75">
        <v>17</v>
      </c>
      <c r="P37" s="92">
        <f t="shared" si="4"/>
        <v>184</v>
      </c>
      <c r="Q37" s="75">
        <v>674</v>
      </c>
      <c r="R37" s="75">
        <v>117</v>
      </c>
      <c r="S37" s="92">
        <f t="shared" si="2"/>
        <v>791</v>
      </c>
      <c r="T37" s="99"/>
      <c r="U37" s="100"/>
      <c r="V37" s="92">
        <f t="shared" si="3"/>
        <v>0</v>
      </c>
    </row>
    <row r="38" spans="1:22" ht="35.1" customHeight="1">
      <c r="A38" s="141"/>
      <c r="B38" s="8"/>
      <c r="C38" s="80"/>
      <c r="D38" s="26"/>
      <c r="E38" s="9"/>
      <c r="F38" s="80"/>
      <c r="G38" s="26"/>
      <c r="H38" s="9"/>
      <c r="K38" s="130"/>
      <c r="L38" s="133"/>
      <c r="M38" s="93" t="s">
        <v>10</v>
      </c>
      <c r="N38" s="75">
        <v>128</v>
      </c>
      <c r="O38" s="75">
        <v>30</v>
      </c>
      <c r="P38" s="92">
        <f t="shared" si="4"/>
        <v>158</v>
      </c>
      <c r="Q38" s="75">
        <v>453</v>
      </c>
      <c r="R38" s="75">
        <v>103</v>
      </c>
      <c r="S38" s="92">
        <f t="shared" si="2"/>
        <v>556</v>
      </c>
      <c r="T38" s="99"/>
      <c r="U38" s="100"/>
      <c r="V38" s="92">
        <f t="shared" si="3"/>
        <v>0</v>
      </c>
    </row>
    <row r="39" spans="1:22" ht="35.1" customHeight="1">
      <c r="A39" s="141"/>
      <c r="B39" s="8"/>
      <c r="C39" s="80"/>
      <c r="D39" s="26"/>
      <c r="E39" s="9"/>
      <c r="F39" s="80"/>
      <c r="G39" s="26"/>
      <c r="H39" s="9"/>
      <c r="K39" s="130"/>
      <c r="L39" s="133"/>
      <c r="M39" s="93" t="s">
        <v>11</v>
      </c>
      <c r="N39" s="75">
        <v>87</v>
      </c>
      <c r="O39" s="75">
        <v>16</v>
      </c>
      <c r="P39" s="92">
        <f t="shared" si="4"/>
        <v>103</v>
      </c>
      <c r="Q39" s="75">
        <v>526</v>
      </c>
      <c r="R39" s="75">
        <v>53</v>
      </c>
      <c r="S39" s="92">
        <f t="shared" si="2"/>
        <v>579</v>
      </c>
      <c r="T39" s="99"/>
      <c r="U39" s="100"/>
      <c r="V39" s="92">
        <f t="shared" si="3"/>
        <v>0</v>
      </c>
    </row>
    <row r="40" spans="1:22" ht="35.1" customHeight="1">
      <c r="A40" s="141"/>
      <c r="B40" s="8"/>
      <c r="C40" s="80"/>
      <c r="D40" s="26"/>
      <c r="E40" s="9"/>
      <c r="F40" s="80"/>
      <c r="G40" s="26"/>
      <c r="H40" s="9"/>
      <c r="K40" s="130"/>
      <c r="L40" s="125" t="s">
        <v>71</v>
      </c>
      <c r="M40" s="93" t="s">
        <v>8</v>
      </c>
      <c r="N40" s="75">
        <v>48</v>
      </c>
      <c r="O40" s="75">
        <v>99</v>
      </c>
      <c r="P40" s="92">
        <f t="shared" si="4"/>
        <v>147</v>
      </c>
      <c r="Q40" s="75">
        <v>304</v>
      </c>
      <c r="R40" s="75">
        <v>296</v>
      </c>
      <c r="S40" s="92">
        <f t="shared" si="2"/>
        <v>600</v>
      </c>
      <c r="T40" s="99"/>
      <c r="U40" s="100"/>
      <c r="V40" s="92">
        <f t="shared" si="3"/>
        <v>0</v>
      </c>
    </row>
    <row r="41" spans="1:22" ht="35.1" customHeight="1">
      <c r="A41" s="141"/>
      <c r="B41" s="8"/>
      <c r="C41" s="80"/>
      <c r="D41" s="26"/>
      <c r="E41" s="9"/>
      <c r="F41" s="80"/>
      <c r="G41" s="26"/>
      <c r="H41" s="9"/>
      <c r="K41" s="130"/>
      <c r="L41" s="133"/>
      <c r="M41" s="93" t="s">
        <v>9</v>
      </c>
      <c r="N41" s="75">
        <v>267</v>
      </c>
      <c r="O41" s="75">
        <v>98</v>
      </c>
      <c r="P41" s="92">
        <f t="shared" si="4"/>
        <v>365</v>
      </c>
      <c r="Q41" s="75">
        <v>898</v>
      </c>
      <c r="R41" s="75">
        <v>257</v>
      </c>
      <c r="S41" s="92">
        <f t="shared" si="2"/>
        <v>1155</v>
      </c>
      <c r="T41" s="99"/>
      <c r="U41" s="100"/>
      <c r="V41" s="92">
        <f t="shared" si="3"/>
        <v>0</v>
      </c>
    </row>
    <row r="42" spans="1:22" ht="35.1" customHeight="1">
      <c r="A42" s="141"/>
      <c r="B42" s="8"/>
      <c r="C42" s="80"/>
      <c r="D42" s="26"/>
      <c r="E42" s="9"/>
      <c r="F42" s="80"/>
      <c r="G42" s="26"/>
      <c r="H42" s="9"/>
      <c r="K42" s="130"/>
      <c r="L42" s="133"/>
      <c r="M42" s="93" t="s">
        <v>10</v>
      </c>
      <c r="N42" s="75">
        <v>97</v>
      </c>
      <c r="O42" s="75">
        <v>71</v>
      </c>
      <c r="P42" s="92">
        <f t="shared" si="4"/>
        <v>168</v>
      </c>
      <c r="Q42" s="75">
        <v>299</v>
      </c>
      <c r="R42" s="75">
        <v>171</v>
      </c>
      <c r="S42" s="92">
        <f t="shared" si="2"/>
        <v>470</v>
      </c>
      <c r="T42" s="99"/>
      <c r="U42" s="100"/>
      <c r="V42" s="92">
        <f t="shared" si="3"/>
        <v>0</v>
      </c>
    </row>
    <row r="43" spans="1:22" ht="35.1" customHeight="1">
      <c r="A43" s="141"/>
      <c r="B43" s="8"/>
      <c r="C43" s="80"/>
      <c r="D43" s="26"/>
      <c r="E43" s="9"/>
      <c r="F43" s="80"/>
      <c r="G43" s="26"/>
      <c r="H43" s="9"/>
      <c r="K43" s="130"/>
      <c r="L43" s="133"/>
      <c r="M43" s="93" t="s">
        <v>11</v>
      </c>
      <c r="N43" s="75">
        <v>49</v>
      </c>
      <c r="O43" s="75">
        <v>49</v>
      </c>
      <c r="P43" s="92">
        <f t="shared" si="4"/>
        <v>98</v>
      </c>
      <c r="Q43" s="75">
        <v>305</v>
      </c>
      <c r="R43" s="75">
        <v>142</v>
      </c>
      <c r="S43" s="92">
        <f t="shared" si="2"/>
        <v>447</v>
      </c>
      <c r="T43" s="99"/>
      <c r="U43" s="100"/>
      <c r="V43" s="92">
        <f t="shared" si="3"/>
        <v>0</v>
      </c>
    </row>
    <row r="44" spans="1:22" ht="35.1" customHeight="1">
      <c r="A44" s="141"/>
      <c r="B44" s="8"/>
      <c r="C44" s="80"/>
      <c r="D44" s="26"/>
      <c r="E44" s="9"/>
      <c r="F44" s="80"/>
      <c r="G44" s="26"/>
      <c r="H44" s="9"/>
      <c r="K44" s="130"/>
      <c r="L44" s="125" t="s">
        <v>72</v>
      </c>
      <c r="M44" s="93" t="s">
        <v>9</v>
      </c>
      <c r="N44" s="75">
        <v>81</v>
      </c>
      <c r="O44" s="75">
        <v>15</v>
      </c>
      <c r="P44" s="92">
        <f t="shared" si="4"/>
        <v>96</v>
      </c>
      <c r="Q44" s="75">
        <v>287</v>
      </c>
      <c r="R44" s="75">
        <v>50</v>
      </c>
      <c r="S44" s="92">
        <f t="shared" si="2"/>
        <v>337</v>
      </c>
      <c r="T44" s="99"/>
      <c r="U44" s="100"/>
      <c r="V44" s="92">
        <f t="shared" si="3"/>
        <v>0</v>
      </c>
    </row>
    <row r="45" spans="1:22" ht="35.1" customHeight="1">
      <c r="A45" s="141"/>
      <c r="B45" s="8"/>
      <c r="C45" s="80"/>
      <c r="D45" s="26"/>
      <c r="E45" s="9"/>
      <c r="F45" s="80"/>
      <c r="G45" s="26"/>
      <c r="H45" s="9"/>
      <c r="K45" s="130"/>
      <c r="L45" s="133"/>
      <c r="M45" s="93" t="s">
        <v>10</v>
      </c>
      <c r="N45" s="75">
        <v>69</v>
      </c>
      <c r="O45" s="75">
        <v>11</v>
      </c>
      <c r="P45" s="92">
        <f t="shared" si="4"/>
        <v>80</v>
      </c>
      <c r="Q45" s="75">
        <v>428</v>
      </c>
      <c r="R45" s="75">
        <v>58</v>
      </c>
      <c r="S45" s="92">
        <f t="shared" si="2"/>
        <v>486</v>
      </c>
      <c r="T45" s="99"/>
      <c r="U45" s="100"/>
      <c r="V45" s="92">
        <f t="shared" si="3"/>
        <v>0</v>
      </c>
    </row>
    <row r="46" spans="1:22" ht="35.1" customHeight="1">
      <c r="A46" s="141"/>
      <c r="B46" s="8"/>
      <c r="C46" s="80"/>
      <c r="D46" s="26"/>
      <c r="E46" s="9"/>
      <c r="F46" s="80"/>
      <c r="G46" s="26"/>
      <c r="H46" s="9"/>
      <c r="K46" s="130"/>
      <c r="L46" s="133"/>
      <c r="M46" s="93" t="s">
        <v>11</v>
      </c>
      <c r="N46" s="75">
        <v>72</v>
      </c>
      <c r="O46" s="75">
        <v>13</v>
      </c>
      <c r="P46" s="92">
        <f t="shared" si="4"/>
        <v>85</v>
      </c>
      <c r="Q46" s="75">
        <v>570</v>
      </c>
      <c r="R46" s="75">
        <v>46</v>
      </c>
      <c r="S46" s="92">
        <f t="shared" si="2"/>
        <v>616</v>
      </c>
      <c r="T46" s="99"/>
      <c r="U46" s="100"/>
      <c r="V46" s="92">
        <f t="shared" si="3"/>
        <v>0</v>
      </c>
    </row>
    <row r="47" spans="1:22" ht="35.1" customHeight="1">
      <c r="A47" s="141"/>
      <c r="B47" s="8"/>
      <c r="C47" s="80"/>
      <c r="D47" s="26"/>
      <c r="E47" s="9"/>
      <c r="F47" s="80"/>
      <c r="G47" s="26"/>
      <c r="H47" s="9"/>
      <c r="K47" s="130"/>
      <c r="L47" s="125" t="s">
        <v>73</v>
      </c>
      <c r="M47" s="93" t="s">
        <v>8</v>
      </c>
      <c r="N47" s="75">
        <v>86</v>
      </c>
      <c r="O47" s="75">
        <v>46</v>
      </c>
      <c r="P47" s="92">
        <f t="shared" si="4"/>
        <v>132</v>
      </c>
      <c r="Q47" s="75">
        <v>654</v>
      </c>
      <c r="R47" s="75">
        <v>145</v>
      </c>
      <c r="S47" s="92">
        <f t="shared" si="2"/>
        <v>799</v>
      </c>
      <c r="T47" s="99"/>
      <c r="U47" s="100"/>
      <c r="V47" s="92">
        <f t="shared" si="3"/>
        <v>0</v>
      </c>
    </row>
    <row r="48" spans="1:22" ht="35.1" customHeight="1">
      <c r="A48" s="141"/>
      <c r="B48" s="8"/>
      <c r="C48" s="80"/>
      <c r="D48" s="26"/>
      <c r="E48" s="9"/>
      <c r="F48" s="80"/>
      <c r="G48" s="26"/>
      <c r="H48" s="9"/>
      <c r="K48" s="130"/>
      <c r="L48" s="133"/>
      <c r="M48" s="93" t="s">
        <v>9</v>
      </c>
      <c r="N48" s="75">
        <v>131</v>
      </c>
      <c r="O48" s="75">
        <v>10</v>
      </c>
      <c r="P48" s="92">
        <f t="shared" si="4"/>
        <v>141</v>
      </c>
      <c r="Q48" s="75">
        <v>511</v>
      </c>
      <c r="R48" s="75">
        <v>72</v>
      </c>
      <c r="S48" s="92">
        <f t="shared" si="2"/>
        <v>583</v>
      </c>
      <c r="T48" s="99"/>
      <c r="U48" s="100"/>
      <c r="V48" s="92">
        <f t="shared" si="3"/>
        <v>0</v>
      </c>
    </row>
    <row r="49" spans="1:22" ht="35.1" customHeight="1">
      <c r="A49" s="141"/>
      <c r="B49" s="8"/>
      <c r="C49" s="80"/>
      <c r="D49" s="26"/>
      <c r="E49" s="9"/>
      <c r="F49" s="80"/>
      <c r="G49" s="26"/>
      <c r="H49" s="9"/>
      <c r="K49" s="130"/>
      <c r="L49" s="133"/>
      <c r="M49" s="93" t="s">
        <v>10</v>
      </c>
      <c r="N49" s="75">
        <v>47</v>
      </c>
      <c r="O49" s="75">
        <v>36</v>
      </c>
      <c r="P49" s="92">
        <f t="shared" si="4"/>
        <v>83</v>
      </c>
      <c r="Q49" s="75">
        <v>227</v>
      </c>
      <c r="R49" s="75">
        <v>112</v>
      </c>
      <c r="S49" s="92">
        <f t="shared" si="2"/>
        <v>339</v>
      </c>
      <c r="T49" s="99"/>
      <c r="U49" s="100"/>
      <c r="V49" s="92">
        <f t="shared" si="3"/>
        <v>0</v>
      </c>
    </row>
    <row r="50" spans="1:22" ht="35.1" customHeight="1">
      <c r="A50" s="141"/>
      <c r="B50" s="8"/>
      <c r="C50" s="80"/>
      <c r="D50" s="26"/>
      <c r="E50" s="9"/>
      <c r="F50" s="80"/>
      <c r="G50" s="26"/>
      <c r="H50" s="9"/>
      <c r="K50" s="130"/>
      <c r="L50" s="133"/>
      <c r="M50" s="93" t="s">
        <v>11</v>
      </c>
      <c r="N50" s="75">
        <v>53</v>
      </c>
      <c r="O50" s="75">
        <v>13</v>
      </c>
      <c r="P50" s="92">
        <f t="shared" si="4"/>
        <v>66</v>
      </c>
      <c r="Q50" s="75">
        <v>373</v>
      </c>
      <c r="R50" s="75">
        <v>60</v>
      </c>
      <c r="S50" s="92">
        <f t="shared" si="2"/>
        <v>433</v>
      </c>
      <c r="T50" s="99"/>
      <c r="U50" s="100"/>
      <c r="V50" s="92">
        <f t="shared" si="3"/>
        <v>0</v>
      </c>
    </row>
    <row r="51" spans="1:22" ht="35.1" customHeight="1">
      <c r="A51" s="141"/>
      <c r="B51" s="8"/>
      <c r="C51" s="80"/>
      <c r="D51" s="26"/>
      <c r="E51" s="9"/>
      <c r="F51" s="80"/>
      <c r="G51" s="26"/>
      <c r="H51" s="9"/>
      <c r="K51" s="130"/>
      <c r="L51" s="93" t="s">
        <v>102</v>
      </c>
      <c r="M51" s="93" t="s">
        <v>51</v>
      </c>
      <c r="N51" s="75">
        <v>80</v>
      </c>
      <c r="O51" s="75">
        <v>44</v>
      </c>
      <c r="P51" s="92">
        <f t="shared" si="4"/>
        <v>124</v>
      </c>
      <c r="Q51" s="75">
        <v>287</v>
      </c>
      <c r="R51" s="75">
        <v>130</v>
      </c>
      <c r="S51" s="92">
        <f t="shared" si="2"/>
        <v>417</v>
      </c>
      <c r="T51" s="99"/>
      <c r="U51" s="100"/>
      <c r="V51" s="92">
        <f t="shared" si="3"/>
        <v>0</v>
      </c>
    </row>
    <row r="52" spans="1:22" ht="35.1" customHeight="1">
      <c r="A52" s="141"/>
      <c r="B52" s="8"/>
      <c r="C52" s="80"/>
      <c r="D52" s="26"/>
      <c r="E52" s="9"/>
      <c r="F52" s="80"/>
      <c r="G52" s="26"/>
      <c r="H52" s="9"/>
      <c r="K52" s="131" t="s">
        <v>114</v>
      </c>
      <c r="L52" s="93" t="s">
        <v>87</v>
      </c>
      <c r="M52" s="93" t="s">
        <v>9</v>
      </c>
      <c r="N52" s="75">
        <v>136</v>
      </c>
      <c r="O52" s="75">
        <v>14</v>
      </c>
      <c r="P52" s="92">
        <f t="shared" si="4"/>
        <v>150</v>
      </c>
      <c r="Q52" s="75">
        <v>480</v>
      </c>
      <c r="R52" s="75">
        <v>65</v>
      </c>
      <c r="S52" s="92">
        <f t="shared" si="2"/>
        <v>545</v>
      </c>
      <c r="T52" s="99"/>
      <c r="U52" s="100"/>
      <c r="V52" s="92">
        <f t="shared" si="3"/>
        <v>0</v>
      </c>
    </row>
    <row r="53" spans="1:22" ht="35.1" customHeight="1">
      <c r="A53" s="141"/>
      <c r="B53" s="8"/>
      <c r="C53" s="80"/>
      <c r="D53" s="26"/>
      <c r="E53" s="9"/>
      <c r="F53" s="80"/>
      <c r="G53" s="26"/>
      <c r="H53" s="9"/>
      <c r="K53" s="131"/>
      <c r="L53" s="93" t="s">
        <v>88</v>
      </c>
      <c r="M53" s="93" t="s">
        <v>9</v>
      </c>
      <c r="N53" s="75">
        <v>60</v>
      </c>
      <c r="O53" s="75">
        <v>4</v>
      </c>
      <c r="P53" s="92">
        <f t="shared" si="4"/>
        <v>64</v>
      </c>
      <c r="Q53" s="75">
        <v>332</v>
      </c>
      <c r="R53" s="75">
        <v>25</v>
      </c>
      <c r="S53" s="92">
        <f t="shared" si="2"/>
        <v>357</v>
      </c>
      <c r="T53" s="99"/>
      <c r="U53" s="100"/>
      <c r="V53" s="92">
        <f t="shared" si="3"/>
        <v>0</v>
      </c>
    </row>
    <row r="54" spans="1:22" ht="35.1" customHeight="1">
      <c r="A54" s="141"/>
      <c r="B54" s="8"/>
      <c r="C54" s="80"/>
      <c r="D54" s="26"/>
      <c r="E54" s="9"/>
      <c r="F54" s="80"/>
      <c r="G54" s="26"/>
      <c r="H54" s="9"/>
      <c r="K54" s="131"/>
      <c r="L54" s="93" t="s">
        <v>89</v>
      </c>
      <c r="M54" s="93" t="s">
        <v>9</v>
      </c>
      <c r="N54" s="75">
        <v>129</v>
      </c>
      <c r="O54" s="75">
        <v>46</v>
      </c>
      <c r="P54" s="92">
        <f t="shared" si="4"/>
        <v>175</v>
      </c>
      <c r="Q54" s="75">
        <v>388</v>
      </c>
      <c r="R54" s="75">
        <v>109</v>
      </c>
      <c r="S54" s="92">
        <f t="shared" si="2"/>
        <v>497</v>
      </c>
      <c r="T54" s="99"/>
      <c r="U54" s="100"/>
      <c r="V54" s="92">
        <f t="shared" si="3"/>
        <v>0</v>
      </c>
    </row>
    <row r="55" spans="1:22" ht="35.1" customHeight="1">
      <c r="A55" s="141"/>
      <c r="B55" s="8"/>
      <c r="C55" s="80"/>
      <c r="D55" s="26"/>
      <c r="E55" s="9"/>
      <c r="F55" s="80"/>
      <c r="G55" s="26"/>
      <c r="H55" s="9"/>
      <c r="K55" s="131"/>
      <c r="L55" s="93" t="s">
        <v>90</v>
      </c>
      <c r="M55" s="93" t="s">
        <v>9</v>
      </c>
      <c r="N55" s="75">
        <v>101</v>
      </c>
      <c r="O55" s="75">
        <v>34</v>
      </c>
      <c r="P55" s="92">
        <f t="shared" si="4"/>
        <v>135</v>
      </c>
      <c r="Q55" s="75">
        <v>258</v>
      </c>
      <c r="R55" s="75">
        <v>63</v>
      </c>
      <c r="S55" s="92">
        <f t="shared" si="2"/>
        <v>321</v>
      </c>
      <c r="T55" s="99"/>
      <c r="U55" s="100"/>
      <c r="V55" s="92">
        <f t="shared" si="3"/>
        <v>0</v>
      </c>
    </row>
    <row r="56" spans="1:22" ht="35.1" customHeight="1">
      <c r="A56" s="141"/>
      <c r="B56" s="8"/>
      <c r="C56" s="80"/>
      <c r="D56" s="26"/>
      <c r="E56" s="9"/>
      <c r="F56" s="80"/>
      <c r="G56" s="26"/>
      <c r="H56" s="9"/>
      <c r="K56" s="131"/>
      <c r="L56" s="93" t="s">
        <v>91</v>
      </c>
      <c r="M56" s="93" t="s">
        <v>9</v>
      </c>
      <c r="N56" s="75">
        <v>110</v>
      </c>
      <c r="O56" s="75">
        <v>16</v>
      </c>
      <c r="P56" s="92">
        <f t="shared" si="4"/>
        <v>126</v>
      </c>
      <c r="Q56" s="75">
        <v>291</v>
      </c>
      <c r="R56" s="75">
        <v>50</v>
      </c>
      <c r="S56" s="92">
        <f t="shared" si="2"/>
        <v>341</v>
      </c>
      <c r="T56" s="99"/>
      <c r="U56" s="100"/>
      <c r="V56" s="92">
        <f t="shared" si="3"/>
        <v>0</v>
      </c>
    </row>
    <row r="57" spans="1:22" ht="35.1" customHeight="1">
      <c r="A57" s="141"/>
      <c r="B57" s="8"/>
      <c r="C57" s="80"/>
      <c r="D57" s="26"/>
      <c r="E57" s="9"/>
      <c r="F57" s="80"/>
      <c r="G57" s="26"/>
      <c r="H57" s="9"/>
      <c r="K57" s="131"/>
      <c r="L57" s="125" t="s">
        <v>92</v>
      </c>
      <c r="M57" s="93" t="s">
        <v>51</v>
      </c>
      <c r="N57" s="75">
        <v>13</v>
      </c>
      <c r="O57" s="75">
        <v>33</v>
      </c>
      <c r="P57" s="92">
        <f t="shared" si="4"/>
        <v>46</v>
      </c>
      <c r="Q57" s="75">
        <v>183</v>
      </c>
      <c r="R57" s="75">
        <v>131</v>
      </c>
      <c r="S57" s="92">
        <f t="shared" si="2"/>
        <v>314</v>
      </c>
      <c r="T57" s="99"/>
      <c r="U57" s="100"/>
      <c r="V57" s="92">
        <f t="shared" si="3"/>
        <v>0</v>
      </c>
    </row>
    <row r="58" spans="1:22" ht="35.1" customHeight="1">
      <c r="A58" s="141"/>
      <c r="B58" s="8"/>
      <c r="C58" s="80"/>
      <c r="D58" s="26"/>
      <c r="E58" s="9"/>
      <c r="F58" s="80"/>
      <c r="G58" s="26"/>
      <c r="H58" s="9"/>
      <c r="K58" s="131"/>
      <c r="L58" s="125"/>
      <c r="M58" s="93" t="s">
        <v>9</v>
      </c>
      <c r="N58" s="75">
        <v>125</v>
      </c>
      <c r="O58" s="75">
        <v>28</v>
      </c>
      <c r="P58" s="92">
        <f t="shared" si="4"/>
        <v>153</v>
      </c>
      <c r="Q58" s="75">
        <v>420</v>
      </c>
      <c r="R58" s="75">
        <v>79</v>
      </c>
      <c r="S58" s="92">
        <f t="shared" si="2"/>
        <v>499</v>
      </c>
      <c r="T58" s="99"/>
      <c r="U58" s="100"/>
      <c r="V58" s="92">
        <f t="shared" si="3"/>
        <v>0</v>
      </c>
    </row>
    <row r="59" spans="1:22" ht="35.1" customHeight="1">
      <c r="A59" s="141"/>
      <c r="B59" s="8"/>
      <c r="C59" s="80"/>
      <c r="D59" s="26"/>
      <c r="E59" s="9"/>
      <c r="F59" s="80"/>
      <c r="G59" s="26"/>
      <c r="H59" s="9"/>
      <c r="K59" s="131"/>
      <c r="L59" s="93" t="s">
        <v>94</v>
      </c>
      <c r="M59" s="93" t="s">
        <v>9</v>
      </c>
      <c r="N59" s="75">
        <v>0</v>
      </c>
      <c r="O59" s="75">
        <v>0</v>
      </c>
      <c r="P59" s="92">
        <f t="shared" si="4"/>
        <v>0</v>
      </c>
      <c r="Q59" s="75">
        <v>62</v>
      </c>
      <c r="R59" s="75">
        <v>0</v>
      </c>
      <c r="S59" s="92">
        <f t="shared" si="2"/>
        <v>62</v>
      </c>
      <c r="T59" s="99"/>
      <c r="U59" s="100"/>
      <c r="V59" s="92">
        <f t="shared" si="3"/>
        <v>0</v>
      </c>
    </row>
    <row r="60" spans="1:22" ht="35.1" customHeight="1">
      <c r="A60" s="141"/>
      <c r="B60" s="8"/>
      <c r="C60" s="80"/>
      <c r="D60" s="26"/>
      <c r="E60" s="9"/>
      <c r="F60" s="80"/>
      <c r="G60" s="26"/>
      <c r="H60" s="9"/>
      <c r="K60" s="131"/>
      <c r="L60" s="93" t="s">
        <v>93</v>
      </c>
      <c r="M60" s="93" t="s">
        <v>9</v>
      </c>
      <c r="N60" s="75">
        <v>66</v>
      </c>
      <c r="O60" s="75">
        <v>10</v>
      </c>
      <c r="P60" s="92">
        <f t="shared" si="4"/>
        <v>76</v>
      </c>
      <c r="Q60" s="75">
        <v>291</v>
      </c>
      <c r="R60" s="75">
        <v>56</v>
      </c>
      <c r="S60" s="92">
        <f t="shared" si="2"/>
        <v>347</v>
      </c>
      <c r="T60" s="101"/>
      <c r="U60" s="102"/>
      <c r="V60" s="92">
        <f t="shared" si="3"/>
        <v>0</v>
      </c>
    </row>
    <row r="61" spans="1:22" ht="35.1" customHeight="1">
      <c r="A61" s="141"/>
      <c r="B61" s="8"/>
      <c r="C61" s="80"/>
      <c r="D61" s="26"/>
      <c r="E61" s="9"/>
      <c r="F61" s="80"/>
      <c r="G61" s="26"/>
      <c r="H61" s="9"/>
      <c r="K61" s="131"/>
      <c r="L61" s="129" t="s">
        <v>84</v>
      </c>
      <c r="M61" s="94" t="s">
        <v>8</v>
      </c>
      <c r="N61" s="94">
        <f>N57+N51+N47+N40+N36+N32+N27</f>
        <v>541</v>
      </c>
      <c r="O61" s="94">
        <f>O57+O51+O47+O40+O36+O32+O27</f>
        <v>367</v>
      </c>
      <c r="P61" s="92">
        <f t="shared" si="4"/>
        <v>908</v>
      </c>
      <c r="Q61" s="94">
        <f t="shared" ref="Q61:R61" si="5">Q57+Q51+Q47+Q40+Q36+Q32+Q27</f>
        <v>4313</v>
      </c>
      <c r="R61" s="94">
        <f t="shared" si="5"/>
        <v>1308</v>
      </c>
      <c r="S61" s="92">
        <f t="shared" si="2"/>
        <v>5621</v>
      </c>
      <c r="T61" s="94">
        <v>513</v>
      </c>
      <c r="U61" s="94">
        <v>206</v>
      </c>
      <c r="V61" s="92">
        <f t="shared" si="3"/>
        <v>719</v>
      </c>
    </row>
    <row r="62" spans="1:22" ht="35.1" customHeight="1">
      <c r="A62" s="141"/>
      <c r="B62" s="8"/>
      <c r="C62" s="80"/>
      <c r="D62" s="26"/>
      <c r="E62" s="9"/>
      <c r="F62" s="80"/>
      <c r="G62" s="26"/>
      <c r="H62" s="9"/>
      <c r="K62" s="131"/>
      <c r="L62" s="129"/>
      <c r="M62" s="94" t="s">
        <v>9</v>
      </c>
      <c r="N62" s="94">
        <f>N60+N59+N58+N56+N55+N54+N53+N52+N48+N44+N41+N37+N33+N28</f>
        <v>1646</v>
      </c>
      <c r="O62" s="94">
        <f>O60+O59+O58+O56+O55+O54+O53+O52+O48+O44+O41+O37+O33+O28</f>
        <v>398</v>
      </c>
      <c r="P62" s="92">
        <f t="shared" si="4"/>
        <v>2044</v>
      </c>
      <c r="Q62" s="94">
        <f t="shared" ref="Q62:R62" si="6">Q60+Q59+Q58+Q56+Q55+Q54+Q53+Q52+Q48+Q44+Q41+Q37+Q33+Q28</f>
        <v>5543</v>
      </c>
      <c r="R62" s="94">
        <f t="shared" si="6"/>
        <v>1148</v>
      </c>
      <c r="S62" s="92">
        <f t="shared" si="2"/>
        <v>6691</v>
      </c>
      <c r="T62" s="103">
        <v>695</v>
      </c>
      <c r="U62" s="103">
        <v>145</v>
      </c>
      <c r="V62" s="92">
        <f t="shared" si="3"/>
        <v>840</v>
      </c>
    </row>
    <row r="63" spans="1:22" ht="35.1" customHeight="1">
      <c r="A63" s="141"/>
      <c r="B63" s="8"/>
      <c r="C63" s="80"/>
      <c r="D63" s="26"/>
      <c r="E63" s="9"/>
      <c r="F63" s="80"/>
      <c r="G63" s="26"/>
      <c r="H63" s="9"/>
      <c r="K63" s="131"/>
      <c r="L63" s="129"/>
      <c r="M63" s="94" t="s">
        <v>10</v>
      </c>
      <c r="N63" s="94">
        <f>N49+N45+N42+N38+N34+N31+N29</f>
        <v>600</v>
      </c>
      <c r="O63" s="94">
        <f>O49+O45+O42+O38+O34+O31+O29</f>
        <v>243</v>
      </c>
      <c r="P63" s="92">
        <f t="shared" si="4"/>
        <v>843</v>
      </c>
      <c r="Q63" s="94">
        <f>Q49+Q45+Q42+Q38+Q34+Q31+Q29</f>
        <v>2462</v>
      </c>
      <c r="R63" s="94">
        <f>R49+R45+R42+R38+R34+R31+R29</f>
        <v>781</v>
      </c>
      <c r="S63" s="92">
        <f t="shared" si="2"/>
        <v>3243</v>
      </c>
      <c r="T63" s="103">
        <v>572</v>
      </c>
      <c r="U63" s="103">
        <v>197</v>
      </c>
      <c r="V63" s="92">
        <f t="shared" si="3"/>
        <v>769</v>
      </c>
    </row>
    <row r="64" spans="1:22" ht="35.1" customHeight="1" thickBot="1">
      <c r="A64" s="141"/>
      <c r="B64" s="8" t="s">
        <v>11</v>
      </c>
      <c r="C64" s="80"/>
      <c r="D64" s="26"/>
      <c r="E64" s="9">
        <f t="shared" si="0"/>
        <v>0</v>
      </c>
      <c r="F64" s="80"/>
      <c r="G64" s="26"/>
      <c r="H64" s="9">
        <f t="shared" si="1"/>
        <v>0</v>
      </c>
      <c r="K64" s="131"/>
      <c r="L64" s="129"/>
      <c r="M64" s="94" t="s">
        <v>11</v>
      </c>
      <c r="N64" s="94">
        <f>N50+N46+N43+N39+N35+N30</f>
        <v>394</v>
      </c>
      <c r="O64" s="94">
        <f>O50+O46+O43+O39+O35+O30</f>
        <v>132</v>
      </c>
      <c r="P64" s="92">
        <f t="shared" si="4"/>
        <v>526</v>
      </c>
      <c r="Q64" s="94">
        <f>Q50+Q46+Q43+Q39+Q35+Q30</f>
        <v>2232</v>
      </c>
      <c r="R64" s="94">
        <f>R50+R46+R43+R39+R35+R30</f>
        <v>436</v>
      </c>
      <c r="S64" s="92">
        <f t="shared" si="2"/>
        <v>2668</v>
      </c>
      <c r="T64" s="103">
        <v>270</v>
      </c>
      <c r="U64" s="103">
        <v>49</v>
      </c>
      <c r="V64" s="92">
        <f t="shared" si="3"/>
        <v>319</v>
      </c>
    </row>
    <row r="65" spans="1:22" ht="35.1" customHeight="1" thickTop="1">
      <c r="A65" s="140" t="s">
        <v>47</v>
      </c>
      <c r="B65" s="17" t="s">
        <v>8</v>
      </c>
      <c r="C65" s="79"/>
      <c r="D65" s="28"/>
      <c r="E65" s="86">
        <f t="shared" si="0"/>
        <v>0</v>
      </c>
      <c r="F65" s="79"/>
      <c r="G65" s="28"/>
      <c r="H65" s="86">
        <f t="shared" si="1"/>
        <v>0</v>
      </c>
      <c r="K65" s="125" t="s">
        <v>49</v>
      </c>
      <c r="L65" s="125"/>
      <c r="M65" s="93" t="s">
        <v>8</v>
      </c>
      <c r="N65" s="75">
        <v>93</v>
      </c>
      <c r="O65" s="75">
        <v>66</v>
      </c>
      <c r="P65" s="92">
        <f t="shared" si="4"/>
        <v>159</v>
      </c>
      <c r="Q65" s="75">
        <v>723</v>
      </c>
      <c r="R65" s="75">
        <v>434</v>
      </c>
      <c r="S65" s="92">
        <f t="shared" si="2"/>
        <v>1157</v>
      </c>
      <c r="T65" s="96">
        <v>84</v>
      </c>
      <c r="U65" s="96">
        <v>55</v>
      </c>
      <c r="V65" s="92">
        <f t="shared" si="3"/>
        <v>139</v>
      </c>
    </row>
    <row r="66" spans="1:22" ht="35.1" customHeight="1">
      <c r="A66" s="141"/>
      <c r="B66" s="8" t="s">
        <v>9</v>
      </c>
      <c r="C66" s="80"/>
      <c r="D66" s="26"/>
      <c r="E66" s="9">
        <f t="shared" si="0"/>
        <v>0</v>
      </c>
      <c r="F66" s="80"/>
      <c r="G66" s="26"/>
      <c r="H66" s="9">
        <f t="shared" si="1"/>
        <v>0</v>
      </c>
      <c r="K66" s="126"/>
      <c r="L66" s="126"/>
      <c r="M66" s="75" t="s">
        <v>9</v>
      </c>
      <c r="N66" s="75">
        <v>127</v>
      </c>
      <c r="O66" s="75">
        <v>70</v>
      </c>
      <c r="P66" s="92">
        <f t="shared" si="4"/>
        <v>197</v>
      </c>
      <c r="Q66" s="75">
        <v>554</v>
      </c>
      <c r="R66" s="75">
        <v>284</v>
      </c>
      <c r="S66" s="92">
        <f t="shared" si="2"/>
        <v>838</v>
      </c>
      <c r="T66" s="96">
        <v>42</v>
      </c>
      <c r="U66" s="96">
        <v>15</v>
      </c>
      <c r="V66" s="92">
        <f t="shared" si="3"/>
        <v>57</v>
      </c>
    </row>
    <row r="67" spans="1:22" ht="35.1" customHeight="1">
      <c r="A67" s="141"/>
      <c r="B67" s="8" t="s">
        <v>10</v>
      </c>
      <c r="C67" s="80"/>
      <c r="D67" s="26"/>
      <c r="E67" s="9">
        <f t="shared" si="0"/>
        <v>0</v>
      </c>
      <c r="F67" s="80"/>
      <c r="G67" s="26"/>
      <c r="H67" s="9">
        <f t="shared" si="1"/>
        <v>0</v>
      </c>
      <c r="K67" s="126"/>
      <c r="L67" s="126"/>
      <c r="M67" s="75" t="s">
        <v>10</v>
      </c>
      <c r="N67" s="75">
        <v>63</v>
      </c>
      <c r="O67" s="75">
        <v>58</v>
      </c>
      <c r="P67" s="92">
        <f t="shared" si="4"/>
        <v>121</v>
      </c>
      <c r="Q67" s="75">
        <v>290</v>
      </c>
      <c r="R67" s="75">
        <v>211</v>
      </c>
      <c r="S67" s="92">
        <f t="shared" si="2"/>
        <v>501</v>
      </c>
      <c r="T67" s="96">
        <v>42</v>
      </c>
      <c r="U67" s="96">
        <v>18</v>
      </c>
      <c r="V67" s="92">
        <f t="shared" si="3"/>
        <v>60</v>
      </c>
    </row>
    <row r="68" spans="1:22" ht="35.1" customHeight="1">
      <c r="A68" s="141"/>
      <c r="B68" s="8" t="s">
        <v>11</v>
      </c>
      <c r="C68" s="80"/>
      <c r="D68" s="26"/>
      <c r="E68" s="9">
        <f t="shared" si="0"/>
        <v>0</v>
      </c>
      <c r="F68" s="80"/>
      <c r="G68" s="26"/>
      <c r="H68" s="9">
        <f t="shared" si="1"/>
        <v>0</v>
      </c>
      <c r="K68" s="126"/>
      <c r="L68" s="126"/>
      <c r="M68" s="75" t="s">
        <v>11</v>
      </c>
      <c r="N68" s="75">
        <v>59</v>
      </c>
      <c r="O68" s="75">
        <v>63</v>
      </c>
      <c r="P68" s="92">
        <f t="shared" si="4"/>
        <v>122</v>
      </c>
      <c r="Q68" s="75">
        <v>283</v>
      </c>
      <c r="R68" s="75">
        <v>228</v>
      </c>
      <c r="S68" s="92">
        <f t="shared" si="2"/>
        <v>511</v>
      </c>
      <c r="T68" s="96">
        <v>28</v>
      </c>
      <c r="U68" s="96">
        <v>34</v>
      </c>
      <c r="V68" s="92">
        <f t="shared" si="3"/>
        <v>62</v>
      </c>
    </row>
    <row r="69" spans="1:22" ht="35.1" customHeight="1">
      <c r="A69" s="83"/>
      <c r="B69" s="33"/>
      <c r="C69" s="83"/>
      <c r="D69" s="34"/>
      <c r="E69" s="30"/>
      <c r="F69" s="83"/>
      <c r="G69" s="34"/>
      <c r="H69" s="30"/>
      <c r="K69" s="126" t="s">
        <v>130</v>
      </c>
      <c r="L69" s="126"/>
      <c r="M69" s="75" t="s">
        <v>134</v>
      </c>
      <c r="N69" s="75">
        <v>53</v>
      </c>
      <c r="O69" s="75">
        <v>34</v>
      </c>
      <c r="P69" s="92">
        <f t="shared" si="4"/>
        <v>87</v>
      </c>
      <c r="Q69" s="75">
        <v>53</v>
      </c>
      <c r="R69" s="75">
        <v>34</v>
      </c>
      <c r="S69" s="92">
        <f t="shared" ref="S69:S130" si="7">R69+Q69</f>
        <v>87</v>
      </c>
      <c r="T69" s="75">
        <v>0</v>
      </c>
      <c r="U69" s="75">
        <v>0</v>
      </c>
      <c r="V69" s="92">
        <f t="shared" si="3"/>
        <v>0</v>
      </c>
    </row>
    <row r="70" spans="1:22" ht="35.1" customHeight="1">
      <c r="A70" s="141"/>
      <c r="B70" s="8" t="s">
        <v>9</v>
      </c>
      <c r="C70" s="80"/>
      <c r="D70" s="26"/>
      <c r="E70" s="9">
        <f t="shared" si="0"/>
        <v>0</v>
      </c>
      <c r="F70" s="80"/>
      <c r="G70" s="26"/>
      <c r="H70" s="9">
        <f t="shared" si="1"/>
        <v>0</v>
      </c>
      <c r="K70" s="126" t="s">
        <v>18</v>
      </c>
      <c r="L70" s="126"/>
      <c r="M70" s="75" t="s">
        <v>9</v>
      </c>
      <c r="N70" s="75">
        <v>203</v>
      </c>
      <c r="O70" s="75">
        <v>240</v>
      </c>
      <c r="P70" s="92">
        <f t="shared" ref="P70:P131" si="8">O70+N70</f>
        <v>443</v>
      </c>
      <c r="Q70" s="75">
        <v>864</v>
      </c>
      <c r="R70" s="75">
        <v>825</v>
      </c>
      <c r="S70" s="92">
        <f t="shared" si="7"/>
        <v>1689</v>
      </c>
      <c r="T70" s="96">
        <v>57</v>
      </c>
      <c r="U70" s="96">
        <v>56</v>
      </c>
      <c r="V70" s="92">
        <f t="shared" ref="V70:V133" si="9">U70+T70</f>
        <v>113</v>
      </c>
    </row>
    <row r="71" spans="1:22" ht="35.1" customHeight="1">
      <c r="A71" s="141"/>
      <c r="B71" s="8" t="s">
        <v>10</v>
      </c>
      <c r="C71" s="80"/>
      <c r="D71" s="26"/>
      <c r="E71" s="9">
        <f t="shared" si="0"/>
        <v>0</v>
      </c>
      <c r="F71" s="80"/>
      <c r="G71" s="26"/>
      <c r="H71" s="9">
        <f t="shared" si="1"/>
        <v>0</v>
      </c>
      <c r="K71" s="126"/>
      <c r="L71" s="126"/>
      <c r="M71" s="75" t="s">
        <v>134</v>
      </c>
      <c r="N71" s="75">
        <v>264</v>
      </c>
      <c r="O71" s="75">
        <v>90</v>
      </c>
      <c r="P71" s="92">
        <f t="shared" si="8"/>
        <v>354</v>
      </c>
      <c r="Q71" s="75">
        <v>936</v>
      </c>
      <c r="R71" s="75">
        <v>227</v>
      </c>
      <c r="S71" s="92">
        <f t="shared" si="7"/>
        <v>1163</v>
      </c>
      <c r="T71" s="96">
        <v>59</v>
      </c>
      <c r="U71" s="96">
        <v>8</v>
      </c>
      <c r="V71" s="92">
        <f t="shared" si="9"/>
        <v>67</v>
      </c>
    </row>
    <row r="72" spans="1:22" ht="35.1" customHeight="1">
      <c r="A72" s="148"/>
      <c r="B72" s="8" t="s">
        <v>11</v>
      </c>
      <c r="C72" s="80"/>
      <c r="D72" s="26"/>
      <c r="E72" s="9">
        <f t="shared" si="0"/>
        <v>0</v>
      </c>
      <c r="F72" s="80"/>
      <c r="G72" s="26"/>
      <c r="H72" s="9">
        <f t="shared" si="1"/>
        <v>0</v>
      </c>
      <c r="K72" s="130" t="s">
        <v>126</v>
      </c>
      <c r="L72" s="125" t="s">
        <v>85</v>
      </c>
      <c r="M72" s="93" t="s">
        <v>11</v>
      </c>
      <c r="N72" s="75">
        <v>102</v>
      </c>
      <c r="O72" s="75">
        <v>3</v>
      </c>
      <c r="P72" s="92">
        <f t="shared" si="8"/>
        <v>105</v>
      </c>
      <c r="Q72" s="75">
        <v>498</v>
      </c>
      <c r="R72" s="75">
        <v>15</v>
      </c>
      <c r="S72" s="92">
        <f t="shared" si="7"/>
        <v>513</v>
      </c>
      <c r="T72" s="96">
        <v>72</v>
      </c>
      <c r="U72" s="96">
        <v>9</v>
      </c>
      <c r="V72" s="92">
        <f t="shared" si="9"/>
        <v>81</v>
      </c>
    </row>
    <row r="73" spans="1:22" ht="35.1" customHeight="1">
      <c r="A73" s="83"/>
      <c r="B73" s="33"/>
      <c r="C73" s="83"/>
      <c r="D73" s="34"/>
      <c r="E73" s="30"/>
      <c r="F73" s="83"/>
      <c r="G73" s="34"/>
      <c r="H73" s="30"/>
      <c r="K73" s="130"/>
      <c r="L73" s="133"/>
      <c r="M73" s="93" t="s">
        <v>107</v>
      </c>
      <c r="N73" s="75">
        <v>102</v>
      </c>
      <c r="O73" s="75">
        <v>19</v>
      </c>
      <c r="P73" s="92">
        <f t="shared" si="8"/>
        <v>121</v>
      </c>
      <c r="Q73" s="75">
        <v>287</v>
      </c>
      <c r="R73" s="75">
        <v>57</v>
      </c>
      <c r="S73" s="92">
        <f t="shared" si="7"/>
        <v>344</v>
      </c>
      <c r="T73" s="75">
        <v>0</v>
      </c>
      <c r="U73" s="75">
        <v>0</v>
      </c>
      <c r="V73" s="92">
        <f t="shared" si="9"/>
        <v>0</v>
      </c>
    </row>
    <row r="74" spans="1:22" ht="35.1" customHeight="1">
      <c r="A74" s="83"/>
      <c r="B74" s="33"/>
      <c r="C74" s="83"/>
      <c r="D74" s="34"/>
      <c r="E74" s="30"/>
      <c r="F74" s="83"/>
      <c r="G74" s="34"/>
      <c r="H74" s="30"/>
      <c r="K74" s="130"/>
      <c r="L74" s="93" t="s">
        <v>62</v>
      </c>
      <c r="M74" s="93" t="s">
        <v>11</v>
      </c>
      <c r="N74" s="75">
        <v>110</v>
      </c>
      <c r="O74" s="75">
        <v>47</v>
      </c>
      <c r="P74" s="92">
        <f t="shared" si="8"/>
        <v>157</v>
      </c>
      <c r="Q74" s="75">
        <v>349</v>
      </c>
      <c r="R74" s="75">
        <v>131</v>
      </c>
      <c r="S74" s="92">
        <f t="shared" si="7"/>
        <v>480</v>
      </c>
      <c r="T74" s="96">
        <v>41</v>
      </c>
      <c r="U74" s="96">
        <v>17</v>
      </c>
      <c r="V74" s="92">
        <f t="shared" si="9"/>
        <v>58</v>
      </c>
    </row>
    <row r="75" spans="1:22" ht="35.1" customHeight="1">
      <c r="A75" s="83"/>
      <c r="B75" s="33"/>
      <c r="C75" s="83"/>
      <c r="D75" s="34"/>
      <c r="E75" s="30"/>
      <c r="F75" s="83"/>
      <c r="G75" s="34"/>
      <c r="H75" s="30"/>
      <c r="K75" s="130"/>
      <c r="L75" s="93" t="s">
        <v>86</v>
      </c>
      <c r="M75" s="93" t="s">
        <v>11</v>
      </c>
      <c r="N75" s="75">
        <v>46</v>
      </c>
      <c r="O75" s="75">
        <v>95</v>
      </c>
      <c r="P75" s="92">
        <f t="shared" si="8"/>
        <v>141</v>
      </c>
      <c r="Q75" s="75">
        <v>140</v>
      </c>
      <c r="R75" s="75">
        <v>278</v>
      </c>
      <c r="S75" s="92">
        <f t="shared" si="7"/>
        <v>418</v>
      </c>
      <c r="T75" s="96">
        <v>17</v>
      </c>
      <c r="U75" s="96">
        <v>34</v>
      </c>
      <c r="V75" s="92">
        <f t="shared" si="9"/>
        <v>51</v>
      </c>
    </row>
    <row r="76" spans="1:22" ht="39.950000000000003" customHeight="1">
      <c r="A76" s="83"/>
      <c r="B76" s="33"/>
      <c r="C76" s="83"/>
      <c r="D76" s="34"/>
      <c r="E76" s="30"/>
      <c r="F76" s="83"/>
      <c r="G76" s="34"/>
      <c r="H76" s="30"/>
      <c r="K76" s="130" t="s">
        <v>126</v>
      </c>
      <c r="L76" s="93" t="s">
        <v>131</v>
      </c>
      <c r="M76" s="93" t="s">
        <v>11</v>
      </c>
      <c r="N76" s="75">
        <v>63</v>
      </c>
      <c r="O76" s="75">
        <v>31</v>
      </c>
      <c r="P76" s="92">
        <f t="shared" si="8"/>
        <v>94</v>
      </c>
      <c r="Q76" s="75">
        <v>136</v>
      </c>
      <c r="R76" s="75">
        <v>96</v>
      </c>
      <c r="S76" s="92">
        <f t="shared" si="7"/>
        <v>232</v>
      </c>
      <c r="T76" s="96">
        <v>23</v>
      </c>
      <c r="U76" s="96">
        <v>20</v>
      </c>
      <c r="V76" s="92">
        <f t="shared" si="9"/>
        <v>43</v>
      </c>
    </row>
    <row r="77" spans="1:22" ht="39.950000000000003" customHeight="1">
      <c r="A77" s="83"/>
      <c r="B77" s="33"/>
      <c r="C77" s="83"/>
      <c r="D77" s="34"/>
      <c r="E77" s="30"/>
      <c r="F77" s="83"/>
      <c r="G77" s="34"/>
      <c r="H77" s="30"/>
      <c r="K77" s="130"/>
      <c r="L77" s="93" t="s">
        <v>106</v>
      </c>
      <c r="M77" s="93" t="s">
        <v>107</v>
      </c>
      <c r="N77" s="75">
        <v>89</v>
      </c>
      <c r="O77" s="75">
        <v>32</v>
      </c>
      <c r="P77" s="92">
        <f t="shared" si="8"/>
        <v>121</v>
      </c>
      <c r="Q77" s="75">
        <v>180</v>
      </c>
      <c r="R77" s="75">
        <v>66</v>
      </c>
      <c r="S77" s="92">
        <f t="shared" si="7"/>
        <v>246</v>
      </c>
      <c r="T77" s="75">
        <v>0</v>
      </c>
      <c r="U77" s="75">
        <v>0</v>
      </c>
      <c r="V77" s="92">
        <f t="shared" si="9"/>
        <v>0</v>
      </c>
    </row>
    <row r="78" spans="1:22" ht="39.950000000000003" customHeight="1">
      <c r="A78" s="83"/>
      <c r="B78" s="33"/>
      <c r="C78" s="83"/>
      <c r="D78" s="34"/>
      <c r="E78" s="30"/>
      <c r="F78" s="83"/>
      <c r="G78" s="34"/>
      <c r="H78" s="30"/>
      <c r="K78" s="130"/>
      <c r="L78" s="129" t="s">
        <v>84</v>
      </c>
      <c r="M78" s="94" t="s">
        <v>11</v>
      </c>
      <c r="N78" s="94">
        <f>N76+N75+N74+N72</f>
        <v>321</v>
      </c>
      <c r="O78" s="94">
        <f>O76+O75+O74+O72</f>
        <v>176</v>
      </c>
      <c r="P78" s="92">
        <f t="shared" si="8"/>
        <v>497</v>
      </c>
      <c r="Q78" s="94">
        <f t="shared" ref="Q78:R78" si="10">Q76+Q75+Q74+Q72</f>
        <v>1123</v>
      </c>
      <c r="R78" s="94">
        <f t="shared" si="10"/>
        <v>520</v>
      </c>
      <c r="S78" s="92">
        <f t="shared" si="7"/>
        <v>1643</v>
      </c>
      <c r="T78" s="94">
        <f t="shared" ref="T78:U78" si="11">T76+T75+T74+T72</f>
        <v>153</v>
      </c>
      <c r="U78" s="94">
        <f t="shared" si="11"/>
        <v>80</v>
      </c>
      <c r="V78" s="92">
        <f t="shared" si="9"/>
        <v>233</v>
      </c>
    </row>
    <row r="79" spans="1:22" ht="39.950000000000003" customHeight="1" thickBot="1">
      <c r="A79" s="83"/>
      <c r="B79" s="33"/>
      <c r="C79" s="83"/>
      <c r="D79" s="34"/>
      <c r="E79" s="30"/>
      <c r="F79" s="83"/>
      <c r="G79" s="34"/>
      <c r="H79" s="30"/>
      <c r="K79" s="130"/>
      <c r="L79" s="129"/>
      <c r="M79" s="94" t="s">
        <v>12</v>
      </c>
      <c r="N79" s="94">
        <f>N77+N73</f>
        <v>191</v>
      </c>
      <c r="O79" s="94">
        <f>O77+O73</f>
        <v>51</v>
      </c>
      <c r="P79" s="92">
        <f t="shared" si="8"/>
        <v>242</v>
      </c>
      <c r="Q79" s="94">
        <f t="shared" ref="Q79:R79" si="12">Q77+Q73</f>
        <v>467</v>
      </c>
      <c r="R79" s="94">
        <f t="shared" si="12"/>
        <v>123</v>
      </c>
      <c r="S79" s="92">
        <f t="shared" si="7"/>
        <v>590</v>
      </c>
      <c r="T79" s="94">
        <f t="shared" ref="T79:U79" si="13">T77+T73</f>
        <v>0</v>
      </c>
      <c r="U79" s="94">
        <f t="shared" si="13"/>
        <v>0</v>
      </c>
      <c r="V79" s="92">
        <f t="shared" si="9"/>
        <v>0</v>
      </c>
    </row>
    <row r="80" spans="1:22" ht="39.950000000000003" customHeight="1" thickTop="1">
      <c r="A80" s="140" t="s">
        <v>18</v>
      </c>
      <c r="B80" s="17" t="s">
        <v>8</v>
      </c>
      <c r="C80" s="79"/>
      <c r="D80" s="28"/>
      <c r="E80" s="86">
        <f t="shared" si="0"/>
        <v>0</v>
      </c>
      <c r="F80" s="79"/>
      <c r="G80" s="28"/>
      <c r="H80" s="86">
        <f t="shared" si="1"/>
        <v>0</v>
      </c>
      <c r="K80" s="125" t="s">
        <v>20</v>
      </c>
      <c r="L80" s="125"/>
      <c r="M80" s="93" t="s">
        <v>8</v>
      </c>
      <c r="N80" s="75">
        <v>250</v>
      </c>
      <c r="O80" s="75">
        <v>294</v>
      </c>
      <c r="P80" s="92">
        <f t="shared" si="8"/>
        <v>544</v>
      </c>
      <c r="Q80" s="75">
        <v>1150</v>
      </c>
      <c r="R80" s="75">
        <v>1056</v>
      </c>
      <c r="S80" s="92">
        <f t="shared" si="7"/>
        <v>2206</v>
      </c>
      <c r="T80" s="96">
        <v>153</v>
      </c>
      <c r="U80" s="96">
        <v>142</v>
      </c>
      <c r="V80" s="92">
        <f t="shared" si="9"/>
        <v>295</v>
      </c>
    </row>
    <row r="81" spans="1:22" ht="39.950000000000003" customHeight="1" thickBot="1">
      <c r="A81" s="141"/>
      <c r="B81" s="8" t="s">
        <v>10</v>
      </c>
      <c r="C81" s="80"/>
      <c r="D81" s="26"/>
      <c r="E81" s="9">
        <f t="shared" si="0"/>
        <v>0</v>
      </c>
      <c r="F81" s="80"/>
      <c r="G81" s="26"/>
      <c r="H81" s="9">
        <f t="shared" si="1"/>
        <v>0</v>
      </c>
      <c r="K81" s="126"/>
      <c r="L81" s="126"/>
      <c r="M81" s="75" t="s">
        <v>9</v>
      </c>
      <c r="N81" s="75">
        <v>160</v>
      </c>
      <c r="O81" s="75">
        <v>111</v>
      </c>
      <c r="P81" s="92">
        <f t="shared" si="8"/>
        <v>271</v>
      </c>
      <c r="Q81" s="75">
        <v>843</v>
      </c>
      <c r="R81" s="75">
        <v>397</v>
      </c>
      <c r="S81" s="92">
        <f t="shared" si="7"/>
        <v>1240</v>
      </c>
      <c r="T81" s="96">
        <v>0</v>
      </c>
      <c r="U81" s="96">
        <v>2</v>
      </c>
      <c r="V81" s="92">
        <f t="shared" si="9"/>
        <v>2</v>
      </c>
    </row>
    <row r="82" spans="1:22" ht="39.950000000000003" customHeight="1" thickTop="1">
      <c r="A82" s="140" t="s">
        <v>19</v>
      </c>
      <c r="B82" s="17" t="s">
        <v>8</v>
      </c>
      <c r="C82" s="79"/>
      <c r="D82" s="28"/>
      <c r="E82" s="86">
        <f t="shared" si="0"/>
        <v>0</v>
      </c>
      <c r="F82" s="79"/>
      <c r="G82" s="28"/>
      <c r="H82" s="86">
        <f t="shared" si="1"/>
        <v>0</v>
      </c>
      <c r="K82" s="126"/>
      <c r="L82" s="126"/>
      <c r="M82" s="75" t="s">
        <v>10</v>
      </c>
      <c r="N82" s="95">
        <v>135</v>
      </c>
      <c r="O82" s="95">
        <v>161</v>
      </c>
      <c r="P82" s="92">
        <f t="shared" si="8"/>
        <v>296</v>
      </c>
      <c r="Q82" s="95">
        <v>660</v>
      </c>
      <c r="R82" s="95">
        <v>750</v>
      </c>
      <c r="S82" s="92">
        <f t="shared" si="7"/>
        <v>1410</v>
      </c>
      <c r="T82" s="96">
        <v>106</v>
      </c>
      <c r="U82" s="96">
        <v>128</v>
      </c>
      <c r="V82" s="92">
        <f t="shared" si="9"/>
        <v>234</v>
      </c>
    </row>
    <row r="83" spans="1:22" ht="39.950000000000003" customHeight="1">
      <c r="A83" s="141"/>
      <c r="B83" s="8" t="s">
        <v>9</v>
      </c>
      <c r="C83" s="80"/>
      <c r="D83" s="26"/>
      <c r="E83" s="9">
        <f t="shared" si="0"/>
        <v>0</v>
      </c>
      <c r="F83" s="80"/>
      <c r="G83" s="26"/>
      <c r="H83" s="9">
        <f t="shared" si="1"/>
        <v>0</v>
      </c>
      <c r="K83" s="126"/>
      <c r="L83" s="126"/>
      <c r="M83" s="75" t="s">
        <v>11</v>
      </c>
      <c r="N83" s="95">
        <v>128</v>
      </c>
      <c r="O83" s="95">
        <v>107</v>
      </c>
      <c r="P83" s="92">
        <f t="shared" si="8"/>
        <v>235</v>
      </c>
      <c r="Q83" s="95">
        <v>483</v>
      </c>
      <c r="R83" s="95">
        <v>467</v>
      </c>
      <c r="S83" s="92">
        <f t="shared" si="7"/>
        <v>950</v>
      </c>
      <c r="T83" s="96">
        <v>47</v>
      </c>
      <c r="U83" s="96">
        <v>67</v>
      </c>
      <c r="V83" s="92">
        <f t="shared" si="9"/>
        <v>114</v>
      </c>
    </row>
    <row r="84" spans="1:22" ht="39.950000000000003" customHeight="1">
      <c r="A84" s="141"/>
      <c r="B84" s="8" t="s">
        <v>10</v>
      </c>
      <c r="C84" s="80"/>
      <c r="D84" s="26"/>
      <c r="E84" s="9">
        <f t="shared" si="0"/>
        <v>0</v>
      </c>
      <c r="F84" s="80"/>
      <c r="G84" s="26"/>
      <c r="H84" s="9">
        <f t="shared" si="1"/>
        <v>0</v>
      </c>
      <c r="K84" s="126"/>
      <c r="L84" s="126"/>
      <c r="M84" s="75" t="s">
        <v>12</v>
      </c>
      <c r="N84" s="95">
        <v>269</v>
      </c>
      <c r="O84" s="95">
        <v>159</v>
      </c>
      <c r="P84" s="92">
        <f t="shared" si="8"/>
        <v>428</v>
      </c>
      <c r="Q84" s="95">
        <v>666</v>
      </c>
      <c r="R84" s="95">
        <v>453</v>
      </c>
      <c r="S84" s="92">
        <f t="shared" si="7"/>
        <v>1119</v>
      </c>
      <c r="T84" s="96">
        <v>100</v>
      </c>
      <c r="U84" s="96">
        <v>46</v>
      </c>
      <c r="V84" s="92">
        <f t="shared" si="9"/>
        <v>146</v>
      </c>
    </row>
    <row r="85" spans="1:22" ht="39.950000000000003" customHeight="1">
      <c r="A85" s="143"/>
      <c r="B85" s="14"/>
      <c r="C85" s="82"/>
      <c r="D85" s="29"/>
      <c r="E85" s="11"/>
      <c r="F85" s="82"/>
      <c r="G85" s="29"/>
      <c r="H85" s="11"/>
      <c r="K85" s="125" t="s">
        <v>112</v>
      </c>
      <c r="L85" s="125"/>
      <c r="M85" s="93" t="s">
        <v>209</v>
      </c>
      <c r="N85" s="95">
        <v>62</v>
      </c>
      <c r="O85" s="95">
        <v>77</v>
      </c>
      <c r="P85" s="92">
        <f t="shared" si="8"/>
        <v>139</v>
      </c>
      <c r="Q85" s="95">
        <v>157</v>
      </c>
      <c r="R85" s="95">
        <v>212</v>
      </c>
      <c r="S85" s="92">
        <f t="shared" si="7"/>
        <v>369</v>
      </c>
      <c r="T85" s="95">
        <v>0</v>
      </c>
      <c r="U85" s="95">
        <v>0</v>
      </c>
      <c r="V85" s="92">
        <f t="shared" si="9"/>
        <v>0</v>
      </c>
    </row>
    <row r="86" spans="1:22" ht="39.950000000000003" customHeight="1">
      <c r="A86" s="143"/>
      <c r="B86" s="14"/>
      <c r="C86" s="82"/>
      <c r="D86" s="29"/>
      <c r="E86" s="11"/>
      <c r="F86" s="82"/>
      <c r="G86" s="29"/>
      <c r="H86" s="11"/>
      <c r="K86" s="126"/>
      <c r="L86" s="126"/>
      <c r="M86" s="75" t="s">
        <v>200</v>
      </c>
      <c r="N86" s="75">
        <v>222</v>
      </c>
      <c r="O86" s="75">
        <v>82</v>
      </c>
      <c r="P86" s="92">
        <f t="shared" si="8"/>
        <v>304</v>
      </c>
      <c r="Q86" s="75">
        <v>408</v>
      </c>
      <c r="R86" s="75">
        <v>192</v>
      </c>
      <c r="S86" s="92">
        <f t="shared" si="7"/>
        <v>600</v>
      </c>
      <c r="T86" s="75">
        <v>0</v>
      </c>
      <c r="U86" s="75">
        <v>0</v>
      </c>
      <c r="V86" s="92">
        <f t="shared" si="9"/>
        <v>0</v>
      </c>
    </row>
    <row r="87" spans="1:22" ht="39.950000000000003" customHeight="1">
      <c r="A87" s="143"/>
      <c r="B87" s="14"/>
      <c r="C87" s="82"/>
      <c r="D87" s="29"/>
      <c r="E87" s="11"/>
      <c r="F87" s="82"/>
      <c r="G87" s="29"/>
      <c r="H87" s="11"/>
      <c r="K87" s="126"/>
      <c r="L87" s="126"/>
      <c r="M87" s="75" t="s">
        <v>219</v>
      </c>
      <c r="N87" s="95">
        <v>148</v>
      </c>
      <c r="O87" s="95">
        <v>100</v>
      </c>
      <c r="P87" s="92">
        <f t="shared" si="8"/>
        <v>248</v>
      </c>
      <c r="Q87" s="95">
        <v>340</v>
      </c>
      <c r="R87" s="95">
        <v>228</v>
      </c>
      <c r="S87" s="92">
        <f t="shared" si="7"/>
        <v>568</v>
      </c>
      <c r="T87" s="95">
        <v>0</v>
      </c>
      <c r="U87" s="95">
        <v>0</v>
      </c>
      <c r="V87" s="92">
        <f t="shared" si="9"/>
        <v>0</v>
      </c>
    </row>
    <row r="88" spans="1:22" ht="39.950000000000003" customHeight="1">
      <c r="A88" s="141"/>
      <c r="B88" s="8" t="s">
        <v>9</v>
      </c>
      <c r="C88" s="80"/>
      <c r="D88" s="26"/>
      <c r="E88" s="9">
        <f t="shared" ref="E88:E105" si="14">C88+D88</f>
        <v>0</v>
      </c>
      <c r="F88" s="80"/>
      <c r="G88" s="26"/>
      <c r="H88" s="9">
        <f t="shared" ref="H88:H105" si="15">G88+F88</f>
        <v>0</v>
      </c>
      <c r="K88" s="126" t="s">
        <v>28</v>
      </c>
      <c r="L88" s="126"/>
      <c r="M88" s="75" t="s">
        <v>11</v>
      </c>
      <c r="N88" s="95">
        <v>254</v>
      </c>
      <c r="O88" s="95">
        <v>19</v>
      </c>
      <c r="P88" s="92">
        <f t="shared" si="8"/>
        <v>273</v>
      </c>
      <c r="Q88" s="95">
        <v>1665</v>
      </c>
      <c r="R88" s="95">
        <v>105</v>
      </c>
      <c r="S88" s="92">
        <f t="shared" si="7"/>
        <v>1770</v>
      </c>
      <c r="T88" s="96">
        <v>272</v>
      </c>
      <c r="U88" s="96">
        <v>13</v>
      </c>
      <c r="V88" s="92">
        <f t="shared" si="9"/>
        <v>285</v>
      </c>
    </row>
    <row r="89" spans="1:22" ht="39.950000000000003" customHeight="1">
      <c r="A89" s="141"/>
      <c r="B89" s="8" t="s">
        <v>23</v>
      </c>
      <c r="C89" s="80"/>
      <c r="D89" s="26"/>
      <c r="E89" s="9">
        <f t="shared" si="14"/>
        <v>0</v>
      </c>
      <c r="F89" s="80"/>
      <c r="G89" s="26"/>
      <c r="H89" s="9">
        <f t="shared" si="15"/>
        <v>0</v>
      </c>
      <c r="K89" s="125" t="s">
        <v>26</v>
      </c>
      <c r="L89" s="125"/>
      <c r="M89" s="93" t="s">
        <v>8</v>
      </c>
      <c r="N89" s="95">
        <v>432</v>
      </c>
      <c r="O89" s="95">
        <v>457</v>
      </c>
      <c r="P89" s="92">
        <f t="shared" si="8"/>
        <v>889</v>
      </c>
      <c r="Q89" s="95">
        <v>5846</v>
      </c>
      <c r="R89" s="95">
        <v>3852</v>
      </c>
      <c r="S89" s="92">
        <f t="shared" si="7"/>
        <v>9698</v>
      </c>
      <c r="T89" s="96">
        <v>1026</v>
      </c>
      <c r="U89" s="96">
        <v>675</v>
      </c>
      <c r="V89" s="92">
        <f t="shared" si="9"/>
        <v>1701</v>
      </c>
    </row>
    <row r="90" spans="1:22" ht="39.950000000000003" customHeight="1">
      <c r="A90" s="141"/>
      <c r="B90" s="8" t="s">
        <v>10</v>
      </c>
      <c r="C90" s="12"/>
      <c r="D90" s="13"/>
      <c r="E90" s="9">
        <f t="shared" si="14"/>
        <v>0</v>
      </c>
      <c r="F90" s="12"/>
      <c r="G90" s="13"/>
      <c r="H90" s="9">
        <f t="shared" si="15"/>
        <v>0</v>
      </c>
      <c r="K90" s="125"/>
      <c r="L90" s="125"/>
      <c r="M90" s="93" t="s">
        <v>204</v>
      </c>
      <c r="N90" s="95">
        <v>138</v>
      </c>
      <c r="O90" s="95">
        <v>44</v>
      </c>
      <c r="P90" s="92">
        <f t="shared" si="8"/>
        <v>182</v>
      </c>
      <c r="Q90" s="95">
        <v>473</v>
      </c>
      <c r="R90" s="95">
        <v>219</v>
      </c>
      <c r="S90" s="92">
        <f t="shared" si="7"/>
        <v>692</v>
      </c>
      <c r="T90" s="96">
        <v>40</v>
      </c>
      <c r="U90" s="96">
        <v>33</v>
      </c>
      <c r="V90" s="92">
        <f t="shared" si="9"/>
        <v>73</v>
      </c>
    </row>
    <row r="91" spans="1:22" ht="39.950000000000003" customHeight="1">
      <c r="A91" s="141"/>
      <c r="B91" s="8" t="s">
        <v>11</v>
      </c>
      <c r="C91" s="12"/>
      <c r="D91" s="13"/>
      <c r="E91" s="9">
        <f t="shared" si="14"/>
        <v>0</v>
      </c>
      <c r="F91" s="12"/>
      <c r="G91" s="13"/>
      <c r="H91" s="9">
        <f t="shared" si="15"/>
        <v>0</v>
      </c>
      <c r="K91" s="126"/>
      <c r="L91" s="126"/>
      <c r="M91" s="75" t="s">
        <v>9</v>
      </c>
      <c r="N91" s="95">
        <v>590</v>
      </c>
      <c r="O91" s="95">
        <v>252</v>
      </c>
      <c r="P91" s="92">
        <f t="shared" si="8"/>
        <v>842</v>
      </c>
      <c r="Q91" s="95">
        <v>4207</v>
      </c>
      <c r="R91" s="95">
        <v>1722</v>
      </c>
      <c r="S91" s="92">
        <f t="shared" si="7"/>
        <v>5929</v>
      </c>
      <c r="T91" s="96">
        <v>746</v>
      </c>
      <c r="U91" s="96">
        <v>376</v>
      </c>
      <c r="V91" s="92">
        <f t="shared" si="9"/>
        <v>1122</v>
      </c>
    </row>
    <row r="92" spans="1:22" ht="39.950000000000003" customHeight="1">
      <c r="A92" s="141"/>
      <c r="B92" s="8" t="s">
        <v>24</v>
      </c>
      <c r="C92" s="12">
        <v>368</v>
      </c>
      <c r="D92" s="13">
        <v>289</v>
      </c>
      <c r="E92" s="9">
        <f t="shared" si="14"/>
        <v>657</v>
      </c>
      <c r="F92" s="12">
        <v>249</v>
      </c>
      <c r="G92" s="13">
        <v>151</v>
      </c>
      <c r="H92" s="9">
        <f t="shared" si="15"/>
        <v>400</v>
      </c>
      <c r="K92" s="126"/>
      <c r="L92" s="126"/>
      <c r="M92" s="75" t="s">
        <v>10</v>
      </c>
      <c r="N92" s="95">
        <v>848</v>
      </c>
      <c r="O92" s="95">
        <v>290</v>
      </c>
      <c r="P92" s="92">
        <f t="shared" si="8"/>
        <v>1138</v>
      </c>
      <c r="Q92" s="95">
        <v>3001</v>
      </c>
      <c r="R92" s="95">
        <v>1348</v>
      </c>
      <c r="S92" s="92">
        <f t="shared" si="7"/>
        <v>4349</v>
      </c>
      <c r="T92" s="96">
        <v>258</v>
      </c>
      <c r="U92" s="96">
        <v>186</v>
      </c>
      <c r="V92" s="92">
        <f t="shared" si="9"/>
        <v>444</v>
      </c>
    </row>
    <row r="93" spans="1:22" ht="39.950000000000003" customHeight="1" thickBot="1">
      <c r="A93" s="142"/>
      <c r="B93" s="21" t="s">
        <v>25</v>
      </c>
      <c r="C93" s="22">
        <v>239</v>
      </c>
      <c r="D93" s="23">
        <v>166</v>
      </c>
      <c r="E93" s="87">
        <f t="shared" si="14"/>
        <v>405</v>
      </c>
      <c r="F93" s="22">
        <v>126</v>
      </c>
      <c r="G93" s="23">
        <v>97</v>
      </c>
      <c r="H93" s="87">
        <f t="shared" si="15"/>
        <v>223</v>
      </c>
      <c r="K93" s="126"/>
      <c r="L93" s="126"/>
      <c r="M93" s="75" t="s">
        <v>134</v>
      </c>
      <c r="N93" s="95">
        <v>149</v>
      </c>
      <c r="O93" s="95">
        <v>82</v>
      </c>
      <c r="P93" s="92">
        <f t="shared" si="8"/>
        <v>231</v>
      </c>
      <c r="Q93" s="95">
        <v>620</v>
      </c>
      <c r="R93" s="95">
        <v>446</v>
      </c>
      <c r="S93" s="92">
        <f t="shared" si="7"/>
        <v>1066</v>
      </c>
      <c r="T93" s="96">
        <v>54</v>
      </c>
      <c r="U93" s="96">
        <v>50</v>
      </c>
      <c r="V93" s="92">
        <f t="shared" si="9"/>
        <v>104</v>
      </c>
    </row>
    <row r="94" spans="1:22" ht="39.950000000000003" customHeight="1" thickTop="1">
      <c r="A94" s="140" t="s">
        <v>28</v>
      </c>
      <c r="B94" s="17" t="s">
        <v>8</v>
      </c>
      <c r="C94" s="24"/>
      <c r="D94" s="25"/>
      <c r="E94" s="86">
        <f t="shared" si="14"/>
        <v>0</v>
      </c>
      <c r="F94" s="24"/>
      <c r="G94" s="25"/>
      <c r="H94" s="86">
        <f t="shared" si="15"/>
        <v>0</v>
      </c>
      <c r="K94" s="126"/>
      <c r="L94" s="126"/>
      <c r="M94" s="75" t="s">
        <v>11</v>
      </c>
      <c r="N94" s="95">
        <v>149</v>
      </c>
      <c r="O94" s="95">
        <v>93</v>
      </c>
      <c r="P94" s="92">
        <f t="shared" si="8"/>
        <v>242</v>
      </c>
      <c r="Q94" s="95">
        <v>385</v>
      </c>
      <c r="R94" s="95">
        <v>257</v>
      </c>
      <c r="S94" s="92">
        <f t="shared" si="7"/>
        <v>642</v>
      </c>
      <c r="T94" s="96">
        <v>25</v>
      </c>
      <c r="U94" s="96">
        <v>33</v>
      </c>
      <c r="V94" s="92">
        <f t="shared" si="9"/>
        <v>58</v>
      </c>
    </row>
    <row r="95" spans="1:22" ht="39.950000000000003" customHeight="1">
      <c r="A95" s="141"/>
      <c r="B95" s="8" t="s">
        <v>9</v>
      </c>
      <c r="C95" s="12"/>
      <c r="D95" s="13"/>
      <c r="E95" s="9">
        <f t="shared" si="14"/>
        <v>0</v>
      </c>
      <c r="F95" s="12"/>
      <c r="G95" s="13"/>
      <c r="H95" s="9">
        <f t="shared" si="15"/>
        <v>0</v>
      </c>
      <c r="K95" s="126"/>
      <c r="L95" s="126"/>
      <c r="M95" s="75" t="s">
        <v>12</v>
      </c>
      <c r="N95" s="95">
        <v>183</v>
      </c>
      <c r="O95" s="95">
        <v>54</v>
      </c>
      <c r="P95" s="92">
        <f t="shared" si="8"/>
        <v>237</v>
      </c>
      <c r="Q95" s="95">
        <v>461</v>
      </c>
      <c r="R95" s="95">
        <v>172</v>
      </c>
      <c r="S95" s="92">
        <f t="shared" si="7"/>
        <v>633</v>
      </c>
      <c r="T95" s="95">
        <v>0</v>
      </c>
      <c r="U95" s="95">
        <v>0</v>
      </c>
      <c r="V95" s="92">
        <f t="shared" si="9"/>
        <v>0</v>
      </c>
    </row>
    <row r="96" spans="1:22" ht="35.1" customHeight="1">
      <c r="A96" s="141"/>
      <c r="B96" s="8" t="s">
        <v>10</v>
      </c>
      <c r="C96" s="12"/>
      <c r="D96" s="13"/>
      <c r="E96" s="9">
        <f t="shared" si="14"/>
        <v>0</v>
      </c>
      <c r="F96" s="12"/>
      <c r="G96" s="13"/>
      <c r="H96" s="9">
        <f t="shared" si="15"/>
        <v>0</v>
      </c>
      <c r="K96" s="130" t="s">
        <v>203</v>
      </c>
      <c r="L96" s="125" t="s">
        <v>53</v>
      </c>
      <c r="M96" s="93" t="s">
        <v>8</v>
      </c>
      <c r="N96" s="75">
        <v>629</v>
      </c>
      <c r="O96" s="75">
        <v>933</v>
      </c>
      <c r="P96" s="92">
        <f t="shared" si="8"/>
        <v>1562</v>
      </c>
      <c r="Q96" s="75">
        <v>4474</v>
      </c>
      <c r="R96" s="75">
        <v>5962</v>
      </c>
      <c r="S96" s="92">
        <f t="shared" si="7"/>
        <v>10436</v>
      </c>
      <c r="T96" s="96">
        <v>268</v>
      </c>
      <c r="U96" s="96">
        <v>523</v>
      </c>
      <c r="V96" s="92">
        <f t="shared" si="9"/>
        <v>791</v>
      </c>
    </row>
    <row r="97" spans="1:22" ht="35.1" customHeight="1">
      <c r="A97" s="141"/>
      <c r="B97" s="8" t="s">
        <v>11</v>
      </c>
      <c r="C97" s="12"/>
      <c r="D97" s="13"/>
      <c r="E97" s="9">
        <f t="shared" si="14"/>
        <v>0</v>
      </c>
      <c r="F97" s="12"/>
      <c r="G97" s="13"/>
      <c r="H97" s="9">
        <f t="shared" si="15"/>
        <v>0</v>
      </c>
      <c r="K97" s="130"/>
      <c r="L97" s="126"/>
      <c r="M97" s="75" t="s">
        <v>9</v>
      </c>
      <c r="N97" s="75">
        <v>499</v>
      </c>
      <c r="O97" s="75">
        <v>634</v>
      </c>
      <c r="P97" s="92">
        <f t="shared" si="8"/>
        <v>1133</v>
      </c>
      <c r="Q97" s="75">
        <v>3529</v>
      </c>
      <c r="R97" s="75">
        <v>4256</v>
      </c>
      <c r="S97" s="92">
        <f t="shared" si="7"/>
        <v>7785</v>
      </c>
      <c r="T97" s="96">
        <v>368</v>
      </c>
      <c r="U97" s="96">
        <v>347</v>
      </c>
      <c r="V97" s="92">
        <f t="shared" si="9"/>
        <v>715</v>
      </c>
    </row>
    <row r="98" spans="1:22" ht="35.1" customHeight="1" thickBot="1">
      <c r="A98" s="142"/>
      <c r="B98" s="21" t="s">
        <v>12</v>
      </c>
      <c r="C98" s="22"/>
      <c r="D98" s="23"/>
      <c r="E98" s="87">
        <f t="shared" si="14"/>
        <v>0</v>
      </c>
      <c r="F98" s="22"/>
      <c r="G98" s="23"/>
      <c r="H98" s="87">
        <f t="shared" si="15"/>
        <v>0</v>
      </c>
      <c r="K98" s="130"/>
      <c r="L98" s="126"/>
      <c r="M98" s="75" t="s">
        <v>10</v>
      </c>
      <c r="N98" s="75">
        <v>416</v>
      </c>
      <c r="O98" s="75">
        <v>369</v>
      </c>
      <c r="P98" s="92">
        <f t="shared" si="8"/>
        <v>785</v>
      </c>
      <c r="Q98" s="75">
        <v>2550</v>
      </c>
      <c r="R98" s="75">
        <v>3188</v>
      </c>
      <c r="S98" s="92">
        <f t="shared" si="7"/>
        <v>5738</v>
      </c>
      <c r="T98" s="96">
        <v>155</v>
      </c>
      <c r="U98" s="96">
        <v>271</v>
      </c>
      <c r="V98" s="92">
        <f t="shared" si="9"/>
        <v>426</v>
      </c>
    </row>
    <row r="99" spans="1:22" ht="35.1" customHeight="1" thickTop="1">
      <c r="A99" s="140" t="s">
        <v>26</v>
      </c>
      <c r="B99" s="17" t="s">
        <v>8</v>
      </c>
      <c r="C99" s="24"/>
      <c r="D99" s="25"/>
      <c r="E99" s="86">
        <f t="shared" si="14"/>
        <v>0</v>
      </c>
      <c r="F99" s="24"/>
      <c r="G99" s="25"/>
      <c r="H99" s="86">
        <f t="shared" si="15"/>
        <v>0</v>
      </c>
      <c r="K99" s="130"/>
      <c r="L99" s="126"/>
      <c r="M99" s="75" t="s">
        <v>11</v>
      </c>
      <c r="N99" s="75">
        <v>454</v>
      </c>
      <c r="O99" s="75">
        <v>318</v>
      </c>
      <c r="P99" s="92">
        <f t="shared" si="8"/>
        <v>772</v>
      </c>
      <c r="Q99" s="75">
        <v>2588</v>
      </c>
      <c r="R99" s="75">
        <v>3649</v>
      </c>
      <c r="S99" s="92">
        <f t="shared" si="7"/>
        <v>6237</v>
      </c>
      <c r="T99" s="96">
        <v>168</v>
      </c>
      <c r="U99" s="96">
        <v>302</v>
      </c>
      <c r="V99" s="92">
        <f t="shared" si="9"/>
        <v>470</v>
      </c>
    </row>
    <row r="100" spans="1:22" ht="35.1" customHeight="1">
      <c r="A100" s="141"/>
      <c r="B100" s="8" t="s">
        <v>27</v>
      </c>
      <c r="C100" s="12"/>
      <c r="D100" s="13"/>
      <c r="E100" s="9">
        <f t="shared" si="14"/>
        <v>0</v>
      </c>
      <c r="F100" s="12"/>
      <c r="G100" s="13"/>
      <c r="H100" s="9">
        <f t="shared" si="15"/>
        <v>0</v>
      </c>
      <c r="K100" s="130"/>
      <c r="L100" s="126"/>
      <c r="M100" s="75" t="s">
        <v>12</v>
      </c>
      <c r="N100" s="75">
        <v>184</v>
      </c>
      <c r="O100" s="75">
        <v>250</v>
      </c>
      <c r="P100" s="92">
        <f t="shared" si="8"/>
        <v>434</v>
      </c>
      <c r="Q100" s="75">
        <v>1020</v>
      </c>
      <c r="R100" s="75">
        <v>1365</v>
      </c>
      <c r="S100" s="92">
        <f t="shared" si="7"/>
        <v>2385</v>
      </c>
      <c r="T100" s="96">
        <v>107</v>
      </c>
      <c r="U100" s="96">
        <v>158</v>
      </c>
      <c r="V100" s="92">
        <f t="shared" si="9"/>
        <v>265</v>
      </c>
    </row>
    <row r="101" spans="1:22" ht="35.1" customHeight="1">
      <c r="A101" s="141"/>
      <c r="B101" s="8" t="s">
        <v>9</v>
      </c>
      <c r="C101" s="12"/>
      <c r="D101" s="13"/>
      <c r="E101" s="9">
        <f t="shared" si="14"/>
        <v>0</v>
      </c>
      <c r="F101" s="12"/>
      <c r="G101" s="13"/>
      <c r="H101" s="9">
        <f t="shared" si="15"/>
        <v>0</v>
      </c>
      <c r="K101" s="130"/>
      <c r="L101" s="125" t="s">
        <v>54</v>
      </c>
      <c r="M101" s="93" t="s">
        <v>8</v>
      </c>
      <c r="N101" s="75">
        <v>311</v>
      </c>
      <c r="O101" s="75">
        <v>1236</v>
      </c>
      <c r="P101" s="92">
        <f t="shared" si="8"/>
        <v>1547</v>
      </c>
      <c r="Q101" s="75">
        <v>2685</v>
      </c>
      <c r="R101" s="75">
        <v>10106</v>
      </c>
      <c r="S101" s="92">
        <f t="shared" si="7"/>
        <v>12791</v>
      </c>
      <c r="T101" s="96">
        <v>543</v>
      </c>
      <c r="U101" s="96">
        <v>1242</v>
      </c>
      <c r="V101" s="92">
        <f t="shared" si="9"/>
        <v>1785</v>
      </c>
    </row>
    <row r="102" spans="1:22" ht="35.1" customHeight="1">
      <c r="A102" s="141"/>
      <c r="B102" s="8" t="s">
        <v>10</v>
      </c>
      <c r="C102" s="12"/>
      <c r="D102" s="13"/>
      <c r="E102" s="9">
        <f t="shared" si="14"/>
        <v>0</v>
      </c>
      <c r="F102" s="12"/>
      <c r="G102" s="13"/>
      <c r="H102" s="9">
        <f t="shared" si="15"/>
        <v>0</v>
      </c>
      <c r="K102" s="130"/>
      <c r="L102" s="126"/>
      <c r="M102" s="75" t="s">
        <v>9</v>
      </c>
      <c r="N102" s="75">
        <v>361</v>
      </c>
      <c r="O102" s="75">
        <v>604</v>
      </c>
      <c r="P102" s="92">
        <f t="shared" si="8"/>
        <v>965</v>
      </c>
      <c r="Q102" s="75">
        <v>2413</v>
      </c>
      <c r="R102" s="75">
        <v>5501</v>
      </c>
      <c r="S102" s="92">
        <f t="shared" si="7"/>
        <v>7914</v>
      </c>
      <c r="T102" s="96">
        <v>298</v>
      </c>
      <c r="U102" s="96">
        <v>673</v>
      </c>
      <c r="V102" s="92">
        <f t="shared" si="9"/>
        <v>971</v>
      </c>
    </row>
    <row r="103" spans="1:22" ht="35.1" customHeight="1">
      <c r="A103" s="141"/>
      <c r="B103" s="8" t="s">
        <v>110</v>
      </c>
      <c r="C103" s="12"/>
      <c r="D103" s="13"/>
      <c r="E103" s="9">
        <f t="shared" si="14"/>
        <v>0</v>
      </c>
      <c r="F103" s="12"/>
      <c r="G103" s="13"/>
      <c r="H103" s="9">
        <f t="shared" si="15"/>
        <v>0</v>
      </c>
      <c r="K103" s="130"/>
      <c r="L103" s="126"/>
      <c r="M103" s="75" t="s">
        <v>10</v>
      </c>
      <c r="N103" s="75">
        <v>224</v>
      </c>
      <c r="O103" s="75">
        <v>528</v>
      </c>
      <c r="P103" s="92">
        <f t="shared" si="8"/>
        <v>752</v>
      </c>
      <c r="Q103" s="75">
        <v>1502</v>
      </c>
      <c r="R103" s="75">
        <v>4065</v>
      </c>
      <c r="S103" s="92">
        <f t="shared" si="7"/>
        <v>5567</v>
      </c>
      <c r="T103" s="96">
        <v>87</v>
      </c>
      <c r="U103" s="96">
        <v>276</v>
      </c>
      <c r="V103" s="92">
        <f t="shared" si="9"/>
        <v>363</v>
      </c>
    </row>
    <row r="104" spans="1:22" ht="35.1" customHeight="1">
      <c r="A104" s="141"/>
      <c r="B104" s="8" t="s">
        <v>11</v>
      </c>
      <c r="C104" s="12"/>
      <c r="D104" s="13"/>
      <c r="E104" s="9">
        <f t="shared" si="14"/>
        <v>0</v>
      </c>
      <c r="F104" s="12"/>
      <c r="G104" s="13"/>
      <c r="H104" s="9">
        <f t="shared" si="15"/>
        <v>0</v>
      </c>
      <c r="K104" s="130"/>
      <c r="L104" s="126"/>
      <c r="M104" s="75" t="s">
        <v>11</v>
      </c>
      <c r="N104" s="75">
        <v>346</v>
      </c>
      <c r="O104" s="75">
        <v>443</v>
      </c>
      <c r="P104" s="92">
        <f t="shared" si="8"/>
        <v>789</v>
      </c>
      <c r="Q104" s="75">
        <v>1862</v>
      </c>
      <c r="R104" s="75">
        <v>2941</v>
      </c>
      <c r="S104" s="92">
        <f t="shared" si="7"/>
        <v>4803</v>
      </c>
      <c r="T104" s="96">
        <v>106</v>
      </c>
      <c r="U104" s="96">
        <v>441</v>
      </c>
      <c r="V104" s="92">
        <f t="shared" si="9"/>
        <v>547</v>
      </c>
    </row>
    <row r="105" spans="1:22" ht="35.1" customHeight="1" thickBot="1">
      <c r="A105" s="142"/>
      <c r="B105" s="21" t="s">
        <v>12</v>
      </c>
      <c r="C105" s="22">
        <v>366</v>
      </c>
      <c r="D105" s="23">
        <v>154</v>
      </c>
      <c r="E105" s="87">
        <f t="shared" si="14"/>
        <v>520</v>
      </c>
      <c r="F105" s="22">
        <v>293</v>
      </c>
      <c r="G105" s="23">
        <v>132</v>
      </c>
      <c r="H105" s="87">
        <f t="shared" si="15"/>
        <v>425</v>
      </c>
      <c r="K105" s="130"/>
      <c r="L105" s="126"/>
      <c r="M105" s="75" t="s">
        <v>12</v>
      </c>
      <c r="N105" s="75">
        <v>97</v>
      </c>
      <c r="O105" s="75">
        <v>172</v>
      </c>
      <c r="P105" s="92">
        <f t="shared" si="8"/>
        <v>269</v>
      </c>
      <c r="Q105" s="75">
        <v>618</v>
      </c>
      <c r="R105" s="75">
        <v>881</v>
      </c>
      <c r="S105" s="92">
        <f t="shared" si="7"/>
        <v>1499</v>
      </c>
      <c r="T105" s="96">
        <v>83</v>
      </c>
      <c r="U105" s="96">
        <v>142</v>
      </c>
      <c r="V105" s="92">
        <f t="shared" si="9"/>
        <v>225</v>
      </c>
    </row>
    <row r="106" spans="1:22" ht="35.1" customHeight="1" thickTop="1">
      <c r="A106" s="83"/>
      <c r="B106" s="33"/>
      <c r="C106" s="35"/>
      <c r="D106" s="36"/>
      <c r="E106" s="30"/>
      <c r="F106" s="35"/>
      <c r="G106" s="36"/>
      <c r="H106" s="30"/>
      <c r="K106" s="130"/>
      <c r="L106" s="125" t="s">
        <v>55</v>
      </c>
      <c r="M106" s="93" t="s">
        <v>8</v>
      </c>
      <c r="N106" s="75">
        <v>252</v>
      </c>
      <c r="O106" s="75">
        <v>658</v>
      </c>
      <c r="P106" s="92">
        <f t="shared" si="8"/>
        <v>910</v>
      </c>
      <c r="Q106" s="75">
        <v>1149</v>
      </c>
      <c r="R106" s="75">
        <v>3477</v>
      </c>
      <c r="S106" s="92">
        <f t="shared" si="7"/>
        <v>4626</v>
      </c>
      <c r="T106" s="96">
        <v>42</v>
      </c>
      <c r="U106" s="96">
        <v>144</v>
      </c>
      <c r="V106" s="92">
        <f t="shared" si="9"/>
        <v>186</v>
      </c>
    </row>
    <row r="107" spans="1:22" ht="35.1" customHeight="1">
      <c r="A107" s="83"/>
      <c r="B107" s="33"/>
      <c r="C107" s="35"/>
      <c r="D107" s="36"/>
      <c r="E107" s="30"/>
      <c r="F107" s="35"/>
      <c r="G107" s="36"/>
      <c r="H107" s="30"/>
      <c r="K107" s="130"/>
      <c r="L107" s="126"/>
      <c r="M107" s="75" t="s">
        <v>9</v>
      </c>
      <c r="N107" s="75">
        <v>195</v>
      </c>
      <c r="O107" s="75">
        <v>414</v>
      </c>
      <c r="P107" s="92">
        <f t="shared" si="8"/>
        <v>609</v>
      </c>
      <c r="Q107" s="75">
        <v>876</v>
      </c>
      <c r="R107" s="75">
        <v>1885</v>
      </c>
      <c r="S107" s="92">
        <f t="shared" si="7"/>
        <v>2761</v>
      </c>
      <c r="T107" s="96">
        <v>42</v>
      </c>
      <c r="U107" s="96">
        <v>105</v>
      </c>
      <c r="V107" s="92">
        <f t="shared" si="9"/>
        <v>147</v>
      </c>
    </row>
    <row r="108" spans="1:22" ht="35.1" customHeight="1">
      <c r="A108" s="83"/>
      <c r="B108" s="33"/>
      <c r="C108" s="35"/>
      <c r="D108" s="36"/>
      <c r="E108" s="30"/>
      <c r="F108" s="35"/>
      <c r="G108" s="36"/>
      <c r="H108" s="30"/>
      <c r="K108" s="130"/>
      <c r="L108" s="126"/>
      <c r="M108" s="75" t="s">
        <v>10</v>
      </c>
      <c r="N108" s="75">
        <v>439</v>
      </c>
      <c r="O108" s="75">
        <v>345</v>
      </c>
      <c r="P108" s="92">
        <f t="shared" si="8"/>
        <v>784</v>
      </c>
      <c r="Q108" s="75">
        <v>813</v>
      </c>
      <c r="R108" s="75">
        <v>1618</v>
      </c>
      <c r="S108" s="92">
        <f t="shared" si="7"/>
        <v>2431</v>
      </c>
      <c r="T108" s="96">
        <v>16</v>
      </c>
      <c r="U108" s="96">
        <v>86</v>
      </c>
      <c r="V108" s="92">
        <f t="shared" si="9"/>
        <v>102</v>
      </c>
    </row>
    <row r="109" spans="1:22" ht="35.1" customHeight="1">
      <c r="A109" s="83"/>
      <c r="B109" s="33"/>
      <c r="C109" s="35"/>
      <c r="D109" s="36"/>
      <c r="E109" s="30"/>
      <c r="F109" s="35"/>
      <c r="G109" s="36"/>
      <c r="H109" s="30"/>
      <c r="K109" s="130"/>
      <c r="L109" s="126"/>
      <c r="M109" s="75" t="s">
        <v>11</v>
      </c>
      <c r="N109" s="75">
        <v>50</v>
      </c>
      <c r="O109" s="75">
        <v>168</v>
      </c>
      <c r="P109" s="92">
        <f t="shared" si="8"/>
        <v>218</v>
      </c>
      <c r="Q109" s="75">
        <v>554</v>
      </c>
      <c r="R109" s="75">
        <v>1398</v>
      </c>
      <c r="S109" s="92">
        <f t="shared" si="7"/>
        <v>1952</v>
      </c>
      <c r="T109" s="96">
        <v>42</v>
      </c>
      <c r="U109" s="96">
        <v>137</v>
      </c>
      <c r="V109" s="92">
        <f t="shared" si="9"/>
        <v>179</v>
      </c>
    </row>
    <row r="110" spans="1:22" ht="35.1" customHeight="1">
      <c r="A110" s="83"/>
      <c r="B110" s="33"/>
      <c r="C110" s="35"/>
      <c r="D110" s="36"/>
      <c r="E110" s="30"/>
      <c r="F110" s="35"/>
      <c r="G110" s="36"/>
      <c r="H110" s="30"/>
      <c r="K110" s="130"/>
      <c r="L110" s="126"/>
      <c r="M110" s="75" t="s">
        <v>12</v>
      </c>
      <c r="N110" s="75">
        <v>95</v>
      </c>
      <c r="O110" s="75">
        <v>172</v>
      </c>
      <c r="P110" s="92">
        <f t="shared" si="8"/>
        <v>267</v>
      </c>
      <c r="Q110" s="75">
        <v>379</v>
      </c>
      <c r="R110" s="75">
        <v>531</v>
      </c>
      <c r="S110" s="92">
        <f t="shared" si="7"/>
        <v>910</v>
      </c>
      <c r="T110" s="96">
        <v>15</v>
      </c>
      <c r="U110" s="96">
        <v>24</v>
      </c>
      <c r="V110" s="92">
        <f t="shared" si="9"/>
        <v>39</v>
      </c>
    </row>
    <row r="111" spans="1:22" ht="35.1" customHeight="1">
      <c r="A111" s="83"/>
      <c r="B111" s="33"/>
      <c r="C111" s="35"/>
      <c r="D111" s="36"/>
      <c r="E111" s="30"/>
      <c r="F111" s="35"/>
      <c r="G111" s="36"/>
      <c r="H111" s="30"/>
      <c r="K111" s="130"/>
      <c r="L111" s="125" t="s">
        <v>81</v>
      </c>
      <c r="M111" s="93" t="s">
        <v>8</v>
      </c>
      <c r="N111" s="75">
        <v>17</v>
      </c>
      <c r="O111" s="75">
        <v>13</v>
      </c>
      <c r="P111" s="92">
        <f t="shared" si="8"/>
        <v>30</v>
      </c>
      <c r="Q111" s="75">
        <v>81</v>
      </c>
      <c r="R111" s="75">
        <v>58</v>
      </c>
      <c r="S111" s="92">
        <f t="shared" si="7"/>
        <v>139</v>
      </c>
      <c r="T111" s="96">
        <v>9</v>
      </c>
      <c r="U111" s="96">
        <v>7</v>
      </c>
      <c r="V111" s="92">
        <f t="shared" si="9"/>
        <v>16</v>
      </c>
    </row>
    <row r="112" spans="1:22" ht="35.1" customHeight="1">
      <c r="A112" s="83"/>
      <c r="B112" s="33"/>
      <c r="C112" s="35"/>
      <c r="D112" s="36"/>
      <c r="E112" s="30"/>
      <c r="F112" s="35"/>
      <c r="G112" s="36"/>
      <c r="H112" s="30"/>
      <c r="K112" s="130"/>
      <c r="L112" s="126"/>
      <c r="M112" s="75" t="s">
        <v>9</v>
      </c>
      <c r="N112" s="75">
        <v>28</v>
      </c>
      <c r="O112" s="75">
        <v>33</v>
      </c>
      <c r="P112" s="92">
        <f t="shared" si="8"/>
        <v>61</v>
      </c>
      <c r="Q112" s="75">
        <v>76</v>
      </c>
      <c r="R112" s="75">
        <v>71</v>
      </c>
      <c r="S112" s="92">
        <f t="shared" si="7"/>
        <v>147</v>
      </c>
      <c r="T112" s="75">
        <v>0</v>
      </c>
      <c r="U112" s="75">
        <v>0</v>
      </c>
      <c r="V112" s="92">
        <f t="shared" si="9"/>
        <v>0</v>
      </c>
    </row>
    <row r="113" spans="1:22" ht="35.1" customHeight="1">
      <c r="A113" s="83"/>
      <c r="B113" s="33"/>
      <c r="C113" s="35"/>
      <c r="D113" s="36"/>
      <c r="E113" s="30"/>
      <c r="F113" s="35"/>
      <c r="G113" s="36"/>
      <c r="H113" s="30"/>
      <c r="K113" s="130"/>
      <c r="L113" s="126"/>
      <c r="M113" s="75" t="s">
        <v>11</v>
      </c>
      <c r="N113" s="75">
        <v>24</v>
      </c>
      <c r="O113" s="75">
        <v>40</v>
      </c>
      <c r="P113" s="92">
        <f t="shared" si="8"/>
        <v>64</v>
      </c>
      <c r="Q113" s="75">
        <v>71</v>
      </c>
      <c r="R113" s="75">
        <v>122</v>
      </c>
      <c r="S113" s="92">
        <f t="shared" si="7"/>
        <v>193</v>
      </c>
      <c r="T113" s="96">
        <v>7</v>
      </c>
      <c r="U113" s="96">
        <v>23</v>
      </c>
      <c r="V113" s="92">
        <f t="shared" si="9"/>
        <v>30</v>
      </c>
    </row>
    <row r="114" spans="1:22" ht="35.1" customHeight="1">
      <c r="A114" s="83"/>
      <c r="B114" s="33"/>
      <c r="C114" s="35"/>
      <c r="D114" s="36"/>
      <c r="E114" s="30"/>
      <c r="F114" s="35"/>
      <c r="G114" s="36"/>
      <c r="H114" s="30"/>
      <c r="K114" s="130"/>
      <c r="L114" s="93" t="s">
        <v>105</v>
      </c>
      <c r="M114" s="93" t="s">
        <v>8</v>
      </c>
      <c r="N114" s="75">
        <v>34</v>
      </c>
      <c r="O114" s="75">
        <v>22</v>
      </c>
      <c r="P114" s="92">
        <f t="shared" si="8"/>
        <v>56</v>
      </c>
      <c r="Q114" s="75">
        <v>51</v>
      </c>
      <c r="R114" s="75">
        <v>51</v>
      </c>
      <c r="S114" s="92">
        <f t="shared" si="7"/>
        <v>102</v>
      </c>
      <c r="T114" s="75">
        <v>0</v>
      </c>
      <c r="U114" s="75">
        <v>0</v>
      </c>
      <c r="V114" s="92">
        <f t="shared" si="9"/>
        <v>0</v>
      </c>
    </row>
    <row r="115" spans="1:22" ht="35.1" customHeight="1">
      <c r="A115" s="83"/>
      <c r="B115" s="33"/>
      <c r="C115" s="35"/>
      <c r="D115" s="36"/>
      <c r="E115" s="30"/>
      <c r="F115" s="35"/>
      <c r="G115" s="36"/>
      <c r="H115" s="30"/>
      <c r="K115" s="130"/>
      <c r="L115" s="93" t="s">
        <v>98</v>
      </c>
      <c r="M115" s="93" t="s">
        <v>8</v>
      </c>
      <c r="N115" s="75">
        <v>0</v>
      </c>
      <c r="O115" s="75">
        <v>0</v>
      </c>
      <c r="P115" s="92">
        <f t="shared" si="8"/>
        <v>0</v>
      </c>
      <c r="Q115" s="75">
        <v>27</v>
      </c>
      <c r="R115" s="75">
        <v>32</v>
      </c>
      <c r="S115" s="92">
        <f t="shared" si="7"/>
        <v>59</v>
      </c>
      <c r="T115" s="96">
        <v>6</v>
      </c>
      <c r="U115" s="96">
        <v>9</v>
      </c>
      <c r="V115" s="92">
        <f t="shared" si="9"/>
        <v>15</v>
      </c>
    </row>
    <row r="116" spans="1:22" ht="35.1" customHeight="1">
      <c r="A116" s="83"/>
      <c r="B116" s="33"/>
      <c r="C116" s="35"/>
      <c r="D116" s="36"/>
      <c r="E116" s="30"/>
      <c r="F116" s="35"/>
      <c r="G116" s="36"/>
      <c r="H116" s="30"/>
      <c r="K116" s="130"/>
      <c r="L116" s="93" t="s">
        <v>99</v>
      </c>
      <c r="M116" s="93" t="s">
        <v>8</v>
      </c>
      <c r="N116" s="75">
        <v>22</v>
      </c>
      <c r="O116" s="75">
        <v>31</v>
      </c>
      <c r="P116" s="92">
        <f t="shared" si="8"/>
        <v>53</v>
      </c>
      <c r="Q116" s="75">
        <v>73</v>
      </c>
      <c r="R116" s="75">
        <v>77</v>
      </c>
      <c r="S116" s="92">
        <f t="shared" si="7"/>
        <v>150</v>
      </c>
      <c r="T116" s="75">
        <v>0</v>
      </c>
      <c r="U116" s="75">
        <v>0</v>
      </c>
      <c r="V116" s="92">
        <f t="shared" si="9"/>
        <v>0</v>
      </c>
    </row>
    <row r="117" spans="1:22" ht="35.1" customHeight="1">
      <c r="A117" s="83"/>
      <c r="B117" s="33"/>
      <c r="C117" s="35"/>
      <c r="D117" s="36"/>
      <c r="E117" s="30"/>
      <c r="F117" s="35"/>
      <c r="G117" s="36"/>
      <c r="H117" s="30"/>
      <c r="K117" s="130"/>
      <c r="L117" s="75" t="s">
        <v>95</v>
      </c>
      <c r="M117" s="75" t="s">
        <v>96</v>
      </c>
      <c r="N117" s="75">
        <v>79</v>
      </c>
      <c r="O117" s="75">
        <v>129</v>
      </c>
      <c r="P117" s="92">
        <f t="shared" si="8"/>
        <v>208</v>
      </c>
      <c r="Q117" s="75">
        <v>235</v>
      </c>
      <c r="R117" s="75">
        <v>298</v>
      </c>
      <c r="S117" s="92">
        <f t="shared" si="7"/>
        <v>533</v>
      </c>
      <c r="T117" s="75">
        <v>8</v>
      </c>
      <c r="U117" s="75">
        <v>8</v>
      </c>
      <c r="V117" s="92">
        <f t="shared" si="9"/>
        <v>16</v>
      </c>
    </row>
    <row r="118" spans="1:22" ht="35.1" customHeight="1">
      <c r="A118" s="83"/>
      <c r="B118" s="33"/>
      <c r="C118" s="35"/>
      <c r="D118" s="36"/>
      <c r="E118" s="30"/>
      <c r="F118" s="35"/>
      <c r="G118" s="36"/>
      <c r="H118" s="30"/>
      <c r="K118" s="130" t="s">
        <v>203</v>
      </c>
      <c r="L118" s="125" t="s">
        <v>56</v>
      </c>
      <c r="M118" s="93" t="s">
        <v>8</v>
      </c>
      <c r="N118" s="75">
        <v>166</v>
      </c>
      <c r="O118" s="75">
        <v>215</v>
      </c>
      <c r="P118" s="92">
        <f t="shared" si="8"/>
        <v>381</v>
      </c>
      <c r="Q118" s="75">
        <v>1463</v>
      </c>
      <c r="R118" s="75">
        <v>1842</v>
      </c>
      <c r="S118" s="92">
        <f t="shared" si="7"/>
        <v>3305</v>
      </c>
      <c r="T118" s="96">
        <v>174</v>
      </c>
      <c r="U118" s="96">
        <v>178</v>
      </c>
      <c r="V118" s="92">
        <f t="shared" si="9"/>
        <v>352</v>
      </c>
    </row>
    <row r="119" spans="1:22" ht="35.1" customHeight="1">
      <c r="A119" s="83"/>
      <c r="B119" s="33"/>
      <c r="C119" s="35"/>
      <c r="D119" s="36"/>
      <c r="E119" s="30"/>
      <c r="F119" s="35"/>
      <c r="G119" s="36"/>
      <c r="H119" s="30"/>
      <c r="K119" s="130"/>
      <c r="L119" s="126"/>
      <c r="M119" s="75" t="s">
        <v>9</v>
      </c>
      <c r="N119" s="75">
        <v>190</v>
      </c>
      <c r="O119" s="75">
        <v>234</v>
      </c>
      <c r="P119" s="92">
        <f t="shared" si="8"/>
        <v>424</v>
      </c>
      <c r="Q119" s="75">
        <v>1178</v>
      </c>
      <c r="R119" s="75">
        <v>1072</v>
      </c>
      <c r="S119" s="92">
        <f t="shared" si="7"/>
        <v>2250</v>
      </c>
      <c r="T119" s="96">
        <v>158</v>
      </c>
      <c r="U119" s="96">
        <v>127</v>
      </c>
      <c r="V119" s="92">
        <f t="shared" si="9"/>
        <v>285</v>
      </c>
    </row>
    <row r="120" spans="1:22" ht="35.1" customHeight="1">
      <c r="A120" s="83"/>
      <c r="B120" s="33"/>
      <c r="C120" s="35"/>
      <c r="D120" s="36"/>
      <c r="E120" s="30"/>
      <c r="F120" s="35"/>
      <c r="G120" s="36"/>
      <c r="H120" s="30"/>
      <c r="K120" s="130"/>
      <c r="L120" s="126"/>
      <c r="M120" s="75" t="s">
        <v>10</v>
      </c>
      <c r="N120" s="75">
        <v>135</v>
      </c>
      <c r="O120" s="75">
        <v>173</v>
      </c>
      <c r="P120" s="92">
        <f t="shared" si="8"/>
        <v>308</v>
      </c>
      <c r="Q120" s="75">
        <v>927</v>
      </c>
      <c r="R120" s="75">
        <v>1069</v>
      </c>
      <c r="S120" s="92">
        <f t="shared" si="7"/>
        <v>1996</v>
      </c>
      <c r="T120" s="96">
        <v>145</v>
      </c>
      <c r="U120" s="96">
        <v>164</v>
      </c>
      <c r="V120" s="92">
        <f t="shared" si="9"/>
        <v>309</v>
      </c>
    </row>
    <row r="121" spans="1:22" ht="35.1" customHeight="1">
      <c r="A121" s="83"/>
      <c r="B121" s="33"/>
      <c r="C121" s="35"/>
      <c r="D121" s="36"/>
      <c r="E121" s="30"/>
      <c r="F121" s="35"/>
      <c r="G121" s="36"/>
      <c r="H121" s="30"/>
      <c r="K121" s="130"/>
      <c r="L121" s="126"/>
      <c r="M121" s="75" t="s">
        <v>11</v>
      </c>
      <c r="N121" s="75">
        <v>73</v>
      </c>
      <c r="O121" s="75">
        <v>162</v>
      </c>
      <c r="P121" s="92">
        <f t="shared" si="8"/>
        <v>235</v>
      </c>
      <c r="Q121" s="75">
        <v>516</v>
      </c>
      <c r="R121" s="75">
        <v>869</v>
      </c>
      <c r="S121" s="92">
        <f t="shared" si="7"/>
        <v>1385</v>
      </c>
      <c r="T121" s="96">
        <v>34</v>
      </c>
      <c r="U121" s="96">
        <v>88</v>
      </c>
      <c r="V121" s="92">
        <f t="shared" si="9"/>
        <v>122</v>
      </c>
    </row>
    <row r="122" spans="1:22" ht="35.1" customHeight="1">
      <c r="A122" s="83"/>
      <c r="B122" s="33"/>
      <c r="C122" s="35"/>
      <c r="D122" s="36"/>
      <c r="E122" s="30"/>
      <c r="F122" s="35"/>
      <c r="G122" s="36"/>
      <c r="H122" s="30"/>
      <c r="K122" s="130"/>
      <c r="L122" s="126"/>
      <c r="M122" s="75" t="s">
        <v>12</v>
      </c>
      <c r="N122" s="75">
        <v>117</v>
      </c>
      <c r="O122" s="75">
        <v>113</v>
      </c>
      <c r="P122" s="92">
        <f t="shared" si="8"/>
        <v>230</v>
      </c>
      <c r="Q122" s="75">
        <v>352</v>
      </c>
      <c r="R122" s="75">
        <v>316</v>
      </c>
      <c r="S122" s="92">
        <f t="shared" si="7"/>
        <v>668</v>
      </c>
      <c r="T122" s="75">
        <v>0</v>
      </c>
      <c r="U122" s="75">
        <v>0</v>
      </c>
      <c r="V122" s="92">
        <f t="shared" si="9"/>
        <v>0</v>
      </c>
    </row>
    <row r="123" spans="1:22" ht="35.1" customHeight="1">
      <c r="A123" s="83"/>
      <c r="B123" s="33"/>
      <c r="C123" s="35"/>
      <c r="D123" s="36"/>
      <c r="E123" s="30"/>
      <c r="F123" s="35"/>
      <c r="G123" s="36"/>
      <c r="H123" s="30"/>
      <c r="K123" s="130"/>
      <c r="L123" s="125" t="s">
        <v>57</v>
      </c>
      <c r="M123" s="93" t="s">
        <v>8</v>
      </c>
      <c r="N123" s="75">
        <v>307</v>
      </c>
      <c r="O123" s="75">
        <v>377</v>
      </c>
      <c r="P123" s="92">
        <f t="shared" si="8"/>
        <v>684</v>
      </c>
      <c r="Q123" s="75">
        <v>1182</v>
      </c>
      <c r="R123" s="75">
        <v>1381</v>
      </c>
      <c r="S123" s="92">
        <f t="shared" si="7"/>
        <v>2563</v>
      </c>
      <c r="T123" s="96">
        <v>110</v>
      </c>
      <c r="U123" s="96">
        <v>150</v>
      </c>
      <c r="V123" s="92">
        <f t="shared" si="9"/>
        <v>260</v>
      </c>
    </row>
    <row r="124" spans="1:22" ht="35.1" customHeight="1">
      <c r="A124" s="83"/>
      <c r="B124" s="33"/>
      <c r="C124" s="35"/>
      <c r="D124" s="36"/>
      <c r="E124" s="30"/>
      <c r="F124" s="35"/>
      <c r="G124" s="36"/>
      <c r="H124" s="30"/>
      <c r="K124" s="130"/>
      <c r="L124" s="126"/>
      <c r="M124" s="75" t="s">
        <v>9</v>
      </c>
      <c r="N124" s="75">
        <v>222</v>
      </c>
      <c r="O124" s="75">
        <v>250</v>
      </c>
      <c r="P124" s="92">
        <f t="shared" si="8"/>
        <v>472</v>
      </c>
      <c r="Q124" s="75">
        <v>1061</v>
      </c>
      <c r="R124" s="75">
        <v>1027</v>
      </c>
      <c r="S124" s="92">
        <f t="shared" si="7"/>
        <v>2088</v>
      </c>
      <c r="T124" s="96">
        <v>0</v>
      </c>
      <c r="U124" s="96">
        <v>1</v>
      </c>
      <c r="V124" s="92">
        <f t="shared" si="9"/>
        <v>1</v>
      </c>
    </row>
    <row r="125" spans="1:22" ht="35.1" customHeight="1">
      <c r="A125" s="83"/>
      <c r="B125" s="33"/>
      <c r="C125" s="35"/>
      <c r="D125" s="36"/>
      <c r="E125" s="30"/>
      <c r="F125" s="35"/>
      <c r="G125" s="36"/>
      <c r="H125" s="30"/>
      <c r="K125" s="130"/>
      <c r="L125" s="126"/>
      <c r="M125" s="75" t="s">
        <v>10</v>
      </c>
      <c r="N125" s="75">
        <v>230</v>
      </c>
      <c r="O125" s="75">
        <v>210</v>
      </c>
      <c r="P125" s="92">
        <f t="shared" si="8"/>
        <v>440</v>
      </c>
      <c r="Q125" s="75">
        <v>910</v>
      </c>
      <c r="R125" s="75">
        <v>860</v>
      </c>
      <c r="S125" s="92">
        <f t="shared" si="7"/>
        <v>1770</v>
      </c>
      <c r="T125" s="96">
        <v>70</v>
      </c>
      <c r="U125" s="96">
        <v>115</v>
      </c>
      <c r="V125" s="92">
        <f t="shared" si="9"/>
        <v>185</v>
      </c>
    </row>
    <row r="126" spans="1:22" ht="35.1" customHeight="1">
      <c r="A126" s="83"/>
      <c r="B126" s="33"/>
      <c r="C126" s="35"/>
      <c r="D126" s="36"/>
      <c r="E126" s="30"/>
      <c r="F126" s="35"/>
      <c r="G126" s="36"/>
      <c r="H126" s="30"/>
      <c r="K126" s="130"/>
      <c r="L126" s="125" t="s">
        <v>58</v>
      </c>
      <c r="M126" s="93" t="s">
        <v>8</v>
      </c>
      <c r="N126" s="75">
        <v>129</v>
      </c>
      <c r="O126" s="75">
        <v>134</v>
      </c>
      <c r="P126" s="92">
        <f t="shared" si="8"/>
        <v>263</v>
      </c>
      <c r="Q126" s="75">
        <v>803</v>
      </c>
      <c r="R126" s="75">
        <v>994</v>
      </c>
      <c r="S126" s="92">
        <f t="shared" si="7"/>
        <v>1797</v>
      </c>
      <c r="T126" s="96">
        <v>53</v>
      </c>
      <c r="U126" s="96">
        <v>104</v>
      </c>
      <c r="V126" s="92">
        <f t="shared" si="9"/>
        <v>157</v>
      </c>
    </row>
    <row r="127" spans="1:22" ht="35.1" customHeight="1">
      <c r="A127" s="83"/>
      <c r="B127" s="33"/>
      <c r="C127" s="35"/>
      <c r="D127" s="36"/>
      <c r="E127" s="30"/>
      <c r="F127" s="35"/>
      <c r="G127" s="36"/>
      <c r="H127" s="30"/>
      <c r="K127" s="130"/>
      <c r="L127" s="126"/>
      <c r="M127" s="75" t="s">
        <v>9</v>
      </c>
      <c r="N127" s="75">
        <v>146</v>
      </c>
      <c r="O127" s="75">
        <v>154</v>
      </c>
      <c r="P127" s="92">
        <f t="shared" si="8"/>
        <v>300</v>
      </c>
      <c r="Q127" s="75">
        <v>795</v>
      </c>
      <c r="R127" s="75">
        <v>697</v>
      </c>
      <c r="S127" s="92">
        <f t="shared" si="7"/>
        <v>1492</v>
      </c>
      <c r="T127" s="96">
        <v>68</v>
      </c>
      <c r="U127" s="96">
        <v>72</v>
      </c>
      <c r="V127" s="92">
        <f t="shared" si="9"/>
        <v>140</v>
      </c>
    </row>
    <row r="128" spans="1:22" ht="35.1" customHeight="1">
      <c r="A128" s="83"/>
      <c r="B128" s="33"/>
      <c r="C128" s="35"/>
      <c r="D128" s="36"/>
      <c r="E128" s="30"/>
      <c r="F128" s="35"/>
      <c r="G128" s="36"/>
      <c r="H128" s="30"/>
      <c r="K128" s="130"/>
      <c r="L128" s="126"/>
      <c r="M128" s="75" t="s">
        <v>10</v>
      </c>
      <c r="N128" s="75">
        <v>110</v>
      </c>
      <c r="O128" s="75">
        <v>74</v>
      </c>
      <c r="P128" s="92">
        <f t="shared" si="8"/>
        <v>184</v>
      </c>
      <c r="Q128" s="75">
        <v>628</v>
      </c>
      <c r="R128" s="75">
        <v>583</v>
      </c>
      <c r="S128" s="92">
        <f t="shared" si="7"/>
        <v>1211</v>
      </c>
      <c r="T128" s="96">
        <v>37</v>
      </c>
      <c r="U128" s="96">
        <v>81</v>
      </c>
      <c r="V128" s="92">
        <f t="shared" si="9"/>
        <v>118</v>
      </c>
    </row>
    <row r="129" spans="1:22" ht="35.1" customHeight="1">
      <c r="A129" s="83"/>
      <c r="B129" s="33"/>
      <c r="C129" s="35"/>
      <c r="D129" s="36"/>
      <c r="E129" s="30"/>
      <c r="F129" s="35"/>
      <c r="G129" s="36"/>
      <c r="H129" s="30"/>
      <c r="K129" s="130"/>
      <c r="L129" s="125" t="s">
        <v>59</v>
      </c>
      <c r="M129" s="93" t="s">
        <v>8</v>
      </c>
      <c r="N129" s="75">
        <v>298</v>
      </c>
      <c r="O129" s="75">
        <v>254</v>
      </c>
      <c r="P129" s="92">
        <f t="shared" si="8"/>
        <v>552</v>
      </c>
      <c r="Q129" s="75">
        <v>1559</v>
      </c>
      <c r="R129" s="75">
        <v>1590</v>
      </c>
      <c r="S129" s="92">
        <f t="shared" si="7"/>
        <v>3149</v>
      </c>
      <c r="T129" s="96">
        <v>59</v>
      </c>
      <c r="U129" s="96">
        <v>234</v>
      </c>
      <c r="V129" s="92">
        <f t="shared" si="9"/>
        <v>293</v>
      </c>
    </row>
    <row r="130" spans="1:22" ht="35.1" customHeight="1">
      <c r="A130" s="83"/>
      <c r="B130" s="33"/>
      <c r="C130" s="35"/>
      <c r="D130" s="36"/>
      <c r="E130" s="30"/>
      <c r="F130" s="35"/>
      <c r="G130" s="36"/>
      <c r="H130" s="30"/>
      <c r="K130" s="130"/>
      <c r="L130" s="126"/>
      <c r="M130" s="75" t="s">
        <v>9</v>
      </c>
      <c r="N130" s="75">
        <v>85</v>
      </c>
      <c r="O130" s="75">
        <v>268</v>
      </c>
      <c r="P130" s="92">
        <f t="shared" si="8"/>
        <v>353</v>
      </c>
      <c r="Q130" s="75">
        <v>409</v>
      </c>
      <c r="R130" s="75">
        <v>1049</v>
      </c>
      <c r="S130" s="92">
        <f t="shared" si="7"/>
        <v>1458</v>
      </c>
      <c r="T130" s="96">
        <v>16</v>
      </c>
      <c r="U130" s="96">
        <v>62</v>
      </c>
      <c r="V130" s="92">
        <f t="shared" si="9"/>
        <v>78</v>
      </c>
    </row>
    <row r="131" spans="1:22" ht="35.1" customHeight="1">
      <c r="A131" s="83"/>
      <c r="B131" s="33"/>
      <c r="C131" s="35"/>
      <c r="D131" s="36"/>
      <c r="E131" s="30"/>
      <c r="F131" s="35"/>
      <c r="G131" s="36"/>
      <c r="H131" s="30"/>
      <c r="K131" s="130"/>
      <c r="L131" s="126"/>
      <c r="M131" s="75" t="s">
        <v>10</v>
      </c>
      <c r="N131" s="75">
        <v>82</v>
      </c>
      <c r="O131" s="75">
        <v>191</v>
      </c>
      <c r="P131" s="92">
        <f t="shared" si="8"/>
        <v>273</v>
      </c>
      <c r="Q131" s="75">
        <v>381</v>
      </c>
      <c r="R131" s="75">
        <v>981</v>
      </c>
      <c r="S131" s="92">
        <f t="shared" ref="S131:S194" si="16">R131+Q131</f>
        <v>1362</v>
      </c>
      <c r="T131" s="96">
        <v>32</v>
      </c>
      <c r="U131" s="96">
        <v>128</v>
      </c>
      <c r="V131" s="92">
        <f t="shared" si="9"/>
        <v>160</v>
      </c>
    </row>
    <row r="132" spans="1:22" ht="35.1" customHeight="1">
      <c r="A132" s="83"/>
      <c r="B132" s="33"/>
      <c r="C132" s="35"/>
      <c r="D132" s="36"/>
      <c r="E132" s="30"/>
      <c r="F132" s="35"/>
      <c r="G132" s="36"/>
      <c r="H132" s="30"/>
      <c r="K132" s="130"/>
      <c r="L132" s="125" t="s">
        <v>97</v>
      </c>
      <c r="M132" s="93" t="s">
        <v>8</v>
      </c>
      <c r="N132" s="75">
        <v>106</v>
      </c>
      <c r="O132" s="75">
        <v>147</v>
      </c>
      <c r="P132" s="92">
        <f t="shared" ref="P132:P195" si="17">O132+N132</f>
        <v>253</v>
      </c>
      <c r="Q132" s="75">
        <v>567</v>
      </c>
      <c r="R132" s="75">
        <v>575</v>
      </c>
      <c r="S132" s="92">
        <f t="shared" si="16"/>
        <v>1142</v>
      </c>
      <c r="T132" s="96">
        <v>51</v>
      </c>
      <c r="U132" s="96">
        <v>60</v>
      </c>
      <c r="V132" s="92">
        <f t="shared" si="9"/>
        <v>111</v>
      </c>
    </row>
    <row r="133" spans="1:22" ht="35.1" customHeight="1">
      <c r="A133" s="83"/>
      <c r="B133" s="33"/>
      <c r="C133" s="35"/>
      <c r="D133" s="36"/>
      <c r="E133" s="30"/>
      <c r="F133" s="35"/>
      <c r="G133" s="36"/>
      <c r="H133" s="30"/>
      <c r="K133" s="130"/>
      <c r="L133" s="126"/>
      <c r="M133" s="75" t="s">
        <v>9</v>
      </c>
      <c r="N133" s="75">
        <v>187</v>
      </c>
      <c r="O133" s="75">
        <v>124</v>
      </c>
      <c r="P133" s="92">
        <f t="shared" si="17"/>
        <v>311</v>
      </c>
      <c r="Q133" s="75">
        <v>550</v>
      </c>
      <c r="R133" s="75">
        <v>387</v>
      </c>
      <c r="S133" s="92">
        <f t="shared" si="16"/>
        <v>937</v>
      </c>
      <c r="T133" s="96">
        <v>34</v>
      </c>
      <c r="U133" s="96">
        <v>42</v>
      </c>
      <c r="V133" s="92">
        <f t="shared" si="9"/>
        <v>76</v>
      </c>
    </row>
    <row r="134" spans="1:22" ht="35.1" customHeight="1">
      <c r="A134" s="83"/>
      <c r="B134" s="33"/>
      <c r="C134" s="35"/>
      <c r="D134" s="36"/>
      <c r="E134" s="30"/>
      <c r="F134" s="35"/>
      <c r="G134" s="36"/>
      <c r="H134" s="30"/>
      <c r="K134" s="130"/>
      <c r="L134" s="93" t="s">
        <v>100</v>
      </c>
      <c r="M134" s="93" t="s">
        <v>51</v>
      </c>
      <c r="N134" s="75">
        <v>85</v>
      </c>
      <c r="O134" s="75">
        <v>136</v>
      </c>
      <c r="P134" s="92">
        <f t="shared" si="17"/>
        <v>221</v>
      </c>
      <c r="Q134" s="75">
        <v>531</v>
      </c>
      <c r="R134" s="75">
        <v>873</v>
      </c>
      <c r="S134" s="92">
        <f t="shared" si="16"/>
        <v>1404</v>
      </c>
      <c r="T134" s="96">
        <v>33</v>
      </c>
      <c r="U134" s="96">
        <v>67</v>
      </c>
      <c r="V134" s="92">
        <f t="shared" ref="V134:V196" si="18">U134+T134</f>
        <v>100</v>
      </c>
    </row>
    <row r="135" spans="1:22" ht="35.1" customHeight="1">
      <c r="A135" s="83"/>
      <c r="B135" s="33"/>
      <c r="C135" s="35"/>
      <c r="D135" s="36"/>
      <c r="E135" s="30"/>
      <c r="F135" s="35"/>
      <c r="G135" s="36"/>
      <c r="H135" s="30"/>
      <c r="K135" s="130"/>
      <c r="L135" s="125" t="s">
        <v>60</v>
      </c>
      <c r="M135" s="93" t="s">
        <v>8</v>
      </c>
      <c r="N135" s="75">
        <v>106</v>
      </c>
      <c r="O135" s="75">
        <v>300</v>
      </c>
      <c r="P135" s="92">
        <f t="shared" si="17"/>
        <v>406</v>
      </c>
      <c r="Q135" s="75">
        <v>421</v>
      </c>
      <c r="R135" s="75">
        <v>1118</v>
      </c>
      <c r="S135" s="92">
        <f t="shared" si="16"/>
        <v>1539</v>
      </c>
      <c r="T135" s="96">
        <v>31</v>
      </c>
      <c r="U135" s="96">
        <v>104</v>
      </c>
      <c r="V135" s="92">
        <f t="shared" si="18"/>
        <v>135</v>
      </c>
    </row>
    <row r="136" spans="1:22" ht="35.1" customHeight="1">
      <c r="A136" s="83"/>
      <c r="B136" s="33"/>
      <c r="C136" s="35"/>
      <c r="D136" s="36"/>
      <c r="E136" s="30"/>
      <c r="F136" s="35"/>
      <c r="G136" s="36"/>
      <c r="H136" s="30"/>
      <c r="K136" s="130"/>
      <c r="L136" s="126"/>
      <c r="M136" s="75" t="s">
        <v>10</v>
      </c>
      <c r="N136" s="75">
        <v>48</v>
      </c>
      <c r="O136" s="75">
        <v>88</v>
      </c>
      <c r="P136" s="92">
        <f t="shared" si="17"/>
        <v>136</v>
      </c>
      <c r="Q136" s="75">
        <v>79</v>
      </c>
      <c r="R136" s="75">
        <v>145</v>
      </c>
      <c r="S136" s="92">
        <f t="shared" si="16"/>
        <v>224</v>
      </c>
      <c r="T136" s="75"/>
      <c r="U136" s="75"/>
      <c r="V136" s="92">
        <f t="shared" si="18"/>
        <v>0</v>
      </c>
    </row>
    <row r="137" spans="1:22" ht="35.1" customHeight="1">
      <c r="A137" s="83"/>
      <c r="B137" s="33"/>
      <c r="C137" s="35"/>
      <c r="D137" s="36"/>
      <c r="E137" s="30"/>
      <c r="F137" s="35"/>
      <c r="G137" s="36"/>
      <c r="H137" s="30"/>
      <c r="K137" s="130"/>
      <c r="L137" s="129" t="s">
        <v>221</v>
      </c>
      <c r="M137" s="94" t="s">
        <v>8</v>
      </c>
      <c r="N137" s="94">
        <f>N135+N134+N132+N129+N126+N123+N118+N116+N115+N114+N111+N106+N101+N96</f>
        <v>2462</v>
      </c>
      <c r="O137" s="94">
        <f>O135+O134+O132+O129+O126+O123+O118+O116+O115+O114+O111+O106+O101+O96</f>
        <v>4456</v>
      </c>
      <c r="P137" s="92">
        <f t="shared" si="17"/>
        <v>6918</v>
      </c>
      <c r="Q137" s="94">
        <f t="shared" ref="Q137:R137" si="19">Q135+Q134+Q132+Q129+Q126+Q123+Q118+Q116+Q115+Q114+Q111+Q106+Q101+Q96</f>
        <v>15066</v>
      </c>
      <c r="R137" s="94">
        <f t="shared" si="19"/>
        <v>28136</v>
      </c>
      <c r="S137" s="92">
        <f t="shared" si="16"/>
        <v>43202</v>
      </c>
      <c r="T137" s="94">
        <f t="shared" ref="T137:U137" si="20">T135+T134+T132+T129+T126+T123+T118+T116+T115+T114+T111+T106+T101+T96</f>
        <v>1379</v>
      </c>
      <c r="U137" s="94">
        <f t="shared" si="20"/>
        <v>2822</v>
      </c>
      <c r="V137" s="92">
        <f t="shared" si="18"/>
        <v>4201</v>
      </c>
    </row>
    <row r="138" spans="1:22" ht="35.1" customHeight="1">
      <c r="A138" s="83"/>
      <c r="B138" s="33"/>
      <c r="C138" s="35"/>
      <c r="D138" s="36"/>
      <c r="E138" s="30"/>
      <c r="F138" s="35"/>
      <c r="G138" s="36"/>
      <c r="H138" s="30"/>
      <c r="K138" s="130"/>
      <c r="L138" s="129"/>
      <c r="M138" s="94" t="s">
        <v>9</v>
      </c>
      <c r="N138" s="94">
        <f>N133+N130+N127+N124+N119+N117+N112+N107+N102+N97</f>
        <v>1992</v>
      </c>
      <c r="O138" s="94">
        <f>O133+O130+O127+O124+O119+O117+O112+O107+O102+O97</f>
        <v>2844</v>
      </c>
      <c r="P138" s="92">
        <f t="shared" si="17"/>
        <v>4836</v>
      </c>
      <c r="Q138" s="94">
        <f t="shared" ref="Q138:R138" si="21">Q133+Q130+Q127+Q124+Q119+Q117+Q112+Q107+Q102+Q97</f>
        <v>11122</v>
      </c>
      <c r="R138" s="94">
        <f t="shared" si="21"/>
        <v>16243</v>
      </c>
      <c r="S138" s="92">
        <f t="shared" si="16"/>
        <v>27365</v>
      </c>
      <c r="T138" s="94">
        <f t="shared" ref="T138:U138" si="22">T133+T130+T127+T124+T119+T117+T112+T107+T102+T97</f>
        <v>992</v>
      </c>
      <c r="U138" s="94">
        <f t="shared" si="22"/>
        <v>1437</v>
      </c>
      <c r="V138" s="92">
        <f t="shared" si="18"/>
        <v>2429</v>
      </c>
    </row>
    <row r="139" spans="1:22" ht="35.1" customHeight="1">
      <c r="A139" s="83"/>
      <c r="B139" s="33"/>
      <c r="C139" s="35"/>
      <c r="D139" s="36"/>
      <c r="E139" s="30"/>
      <c r="F139" s="35"/>
      <c r="G139" s="36"/>
      <c r="H139" s="30"/>
      <c r="K139" s="130"/>
      <c r="L139" s="129"/>
      <c r="M139" s="94" t="s">
        <v>10</v>
      </c>
      <c r="N139" s="94">
        <f>N136+N131+N128+N125+N120+N108+N103+N98</f>
        <v>1684</v>
      </c>
      <c r="O139" s="94">
        <f>O136+O131+O128+O125+O120+O108+O103+O98</f>
        <v>1978</v>
      </c>
      <c r="P139" s="92">
        <f t="shared" si="17"/>
        <v>3662</v>
      </c>
      <c r="Q139" s="94">
        <f t="shared" ref="Q139:R139" si="23">Q136+Q131+Q128+Q125+Q120+Q108+Q103+Q98</f>
        <v>7790</v>
      </c>
      <c r="R139" s="94">
        <f t="shared" si="23"/>
        <v>12509</v>
      </c>
      <c r="S139" s="92">
        <f t="shared" si="16"/>
        <v>20299</v>
      </c>
      <c r="T139" s="94">
        <f t="shared" ref="T139:U139" si="24">T136+T131+T128+T125+T120+T108+T103+T98</f>
        <v>542</v>
      </c>
      <c r="U139" s="94">
        <f t="shared" si="24"/>
        <v>1121</v>
      </c>
      <c r="V139" s="92">
        <f t="shared" si="18"/>
        <v>1663</v>
      </c>
    </row>
    <row r="140" spans="1:22" ht="35.1" customHeight="1">
      <c r="A140" s="83"/>
      <c r="B140" s="33"/>
      <c r="C140" s="35"/>
      <c r="D140" s="36"/>
      <c r="E140" s="30"/>
      <c r="F140" s="35"/>
      <c r="G140" s="36"/>
      <c r="H140" s="30"/>
      <c r="K140" s="130"/>
      <c r="L140" s="129"/>
      <c r="M140" s="94" t="s">
        <v>11</v>
      </c>
      <c r="N140" s="94">
        <f>N121+N113+N109+N104+N99</f>
        <v>947</v>
      </c>
      <c r="O140" s="94">
        <f>O121+O113+O109+O104+O99</f>
        <v>1131</v>
      </c>
      <c r="P140" s="92">
        <f t="shared" si="17"/>
        <v>2078</v>
      </c>
      <c r="Q140" s="94">
        <f t="shared" ref="Q140:R140" si="25">Q121+Q113+Q109+Q104+Q99</f>
        <v>5591</v>
      </c>
      <c r="R140" s="94">
        <f t="shared" si="25"/>
        <v>8979</v>
      </c>
      <c r="S140" s="92">
        <f t="shared" si="16"/>
        <v>14570</v>
      </c>
      <c r="T140" s="94">
        <f t="shared" ref="T140:U140" si="26">T121+T113+T109+T104+T99</f>
        <v>357</v>
      </c>
      <c r="U140" s="94">
        <f t="shared" si="26"/>
        <v>991</v>
      </c>
      <c r="V140" s="92">
        <f t="shared" si="18"/>
        <v>1348</v>
      </c>
    </row>
    <row r="141" spans="1:22" ht="35.1" customHeight="1">
      <c r="A141" s="83"/>
      <c r="B141" s="33"/>
      <c r="C141" s="35"/>
      <c r="D141" s="36"/>
      <c r="E141" s="30"/>
      <c r="F141" s="35"/>
      <c r="G141" s="36"/>
      <c r="H141" s="30"/>
      <c r="K141" s="130"/>
      <c r="L141" s="129"/>
      <c r="M141" s="94" t="s">
        <v>12</v>
      </c>
      <c r="N141" s="94">
        <f>N122+N110+N105+N100</f>
        <v>493</v>
      </c>
      <c r="O141" s="94">
        <f>O122+O110+O105+O100</f>
        <v>707</v>
      </c>
      <c r="P141" s="92">
        <f t="shared" si="17"/>
        <v>1200</v>
      </c>
      <c r="Q141" s="94">
        <f t="shared" ref="Q141:R141" si="27">Q122+Q110+Q105+Q100</f>
        <v>2369</v>
      </c>
      <c r="R141" s="94">
        <f t="shared" si="27"/>
        <v>3093</v>
      </c>
      <c r="S141" s="92">
        <f t="shared" si="16"/>
        <v>5462</v>
      </c>
      <c r="T141" s="94">
        <f t="shared" ref="T141:U141" si="28">T122+T110+T105+T100</f>
        <v>205</v>
      </c>
      <c r="U141" s="94">
        <f t="shared" si="28"/>
        <v>324</v>
      </c>
      <c r="V141" s="92">
        <f t="shared" si="18"/>
        <v>529</v>
      </c>
    </row>
    <row r="142" spans="1:22" s="104" customFormat="1" ht="38.1" customHeight="1">
      <c r="A142" s="39"/>
      <c r="B142" s="40"/>
      <c r="C142" s="41"/>
      <c r="D142" s="42"/>
      <c r="E142" s="40"/>
      <c r="F142" s="41"/>
      <c r="G142" s="42"/>
      <c r="H142" s="40"/>
      <c r="K142" s="130" t="s">
        <v>207</v>
      </c>
      <c r="L142" s="125" t="s">
        <v>82</v>
      </c>
      <c r="M142" s="93" t="s">
        <v>220</v>
      </c>
      <c r="N142" s="75">
        <v>47</v>
      </c>
      <c r="O142" s="75">
        <v>167</v>
      </c>
      <c r="P142" s="92">
        <f t="shared" ref="P142:P160" si="29">O142+N142</f>
        <v>214</v>
      </c>
      <c r="Q142" s="75">
        <v>370</v>
      </c>
      <c r="R142" s="75">
        <v>907</v>
      </c>
      <c r="S142" s="92">
        <f t="shared" ref="S142:S160" si="30">R142+Q142</f>
        <v>1277</v>
      </c>
      <c r="T142" s="96">
        <v>16</v>
      </c>
      <c r="U142" s="96">
        <v>50</v>
      </c>
      <c r="V142" s="92">
        <f t="shared" si="18"/>
        <v>66</v>
      </c>
    </row>
    <row r="143" spans="1:22" s="104" customFormat="1" ht="38.1" customHeight="1">
      <c r="A143" s="39"/>
      <c r="B143" s="40"/>
      <c r="C143" s="41"/>
      <c r="D143" s="42"/>
      <c r="E143" s="40"/>
      <c r="F143" s="41"/>
      <c r="G143" s="42"/>
      <c r="H143" s="40"/>
      <c r="K143" s="130"/>
      <c r="L143" s="125"/>
      <c r="M143" s="93" t="s">
        <v>127</v>
      </c>
      <c r="N143" s="75">
        <v>248</v>
      </c>
      <c r="O143" s="75">
        <v>197</v>
      </c>
      <c r="P143" s="92">
        <f t="shared" si="29"/>
        <v>445</v>
      </c>
      <c r="Q143" s="75">
        <v>761</v>
      </c>
      <c r="R143" s="75">
        <v>1037</v>
      </c>
      <c r="S143" s="92">
        <f t="shared" si="30"/>
        <v>1798</v>
      </c>
      <c r="T143" s="96">
        <v>36</v>
      </c>
      <c r="U143" s="96">
        <v>79</v>
      </c>
      <c r="V143" s="92">
        <f t="shared" si="18"/>
        <v>115</v>
      </c>
    </row>
    <row r="144" spans="1:22" s="104" customFormat="1" ht="38.1" customHeight="1">
      <c r="A144" s="39"/>
      <c r="B144" s="40"/>
      <c r="C144" s="41"/>
      <c r="D144" s="42"/>
      <c r="E144" s="40"/>
      <c r="F144" s="41"/>
      <c r="G144" s="42"/>
      <c r="H144" s="40"/>
      <c r="K144" s="130"/>
      <c r="L144" s="125"/>
      <c r="M144" s="75" t="s">
        <v>134</v>
      </c>
      <c r="N144" s="75">
        <v>90</v>
      </c>
      <c r="O144" s="75">
        <v>233</v>
      </c>
      <c r="P144" s="92">
        <f t="shared" si="29"/>
        <v>323</v>
      </c>
      <c r="Q144" s="75">
        <v>483</v>
      </c>
      <c r="R144" s="75">
        <v>1119</v>
      </c>
      <c r="S144" s="92">
        <f t="shared" si="30"/>
        <v>1602</v>
      </c>
      <c r="T144" s="96">
        <v>14</v>
      </c>
      <c r="U144" s="96">
        <v>57</v>
      </c>
      <c r="V144" s="92">
        <f t="shared" si="18"/>
        <v>71</v>
      </c>
    </row>
    <row r="145" spans="1:22" s="104" customFormat="1" ht="38.1" customHeight="1">
      <c r="A145" s="39"/>
      <c r="B145" s="40"/>
      <c r="C145" s="41"/>
      <c r="D145" s="42"/>
      <c r="E145" s="40"/>
      <c r="F145" s="41"/>
      <c r="G145" s="42"/>
      <c r="H145" s="40"/>
      <c r="K145" s="130"/>
      <c r="L145" s="125"/>
      <c r="M145" s="75" t="s">
        <v>205</v>
      </c>
      <c r="N145" s="75">
        <v>49</v>
      </c>
      <c r="O145" s="75">
        <v>159</v>
      </c>
      <c r="P145" s="92">
        <f t="shared" si="29"/>
        <v>208</v>
      </c>
      <c r="Q145" s="75">
        <v>114</v>
      </c>
      <c r="R145" s="75">
        <v>351</v>
      </c>
      <c r="S145" s="92">
        <f t="shared" si="30"/>
        <v>465</v>
      </c>
      <c r="T145" s="75">
        <v>0</v>
      </c>
      <c r="U145" s="75">
        <v>0</v>
      </c>
      <c r="V145" s="92">
        <f t="shared" si="18"/>
        <v>0</v>
      </c>
    </row>
    <row r="146" spans="1:22" s="104" customFormat="1" ht="38.1" customHeight="1">
      <c r="A146" s="39"/>
      <c r="B146" s="40"/>
      <c r="C146" s="41"/>
      <c r="D146" s="42"/>
      <c r="E146" s="40"/>
      <c r="F146" s="41"/>
      <c r="G146" s="42"/>
      <c r="H146" s="40"/>
      <c r="K146" s="130"/>
      <c r="L146" s="125"/>
      <c r="M146" s="75" t="s">
        <v>219</v>
      </c>
      <c r="N146" s="75">
        <v>116</v>
      </c>
      <c r="O146" s="75">
        <v>241</v>
      </c>
      <c r="P146" s="92">
        <f t="shared" si="29"/>
        <v>357</v>
      </c>
      <c r="Q146" s="75">
        <v>665</v>
      </c>
      <c r="R146" s="75">
        <v>1017</v>
      </c>
      <c r="S146" s="92">
        <f t="shared" si="30"/>
        <v>1682</v>
      </c>
      <c r="T146" s="96">
        <v>41</v>
      </c>
      <c r="U146" s="96">
        <v>69</v>
      </c>
      <c r="V146" s="92">
        <f t="shared" si="18"/>
        <v>110</v>
      </c>
    </row>
    <row r="147" spans="1:22" s="104" customFormat="1" ht="35.1" customHeight="1">
      <c r="A147" s="39"/>
      <c r="B147" s="40"/>
      <c r="C147" s="41"/>
      <c r="D147" s="42"/>
      <c r="E147" s="40"/>
      <c r="F147" s="41"/>
      <c r="G147" s="42"/>
      <c r="H147" s="40"/>
      <c r="K147" s="130"/>
      <c r="L147" s="126" t="s">
        <v>54</v>
      </c>
      <c r="M147" s="75" t="s">
        <v>134</v>
      </c>
      <c r="N147" s="75">
        <v>31</v>
      </c>
      <c r="O147" s="75">
        <v>154</v>
      </c>
      <c r="P147" s="92">
        <f t="shared" si="29"/>
        <v>185</v>
      </c>
      <c r="Q147" s="75">
        <v>162</v>
      </c>
      <c r="R147" s="75">
        <v>867</v>
      </c>
      <c r="S147" s="92">
        <f t="shared" si="30"/>
        <v>1029</v>
      </c>
      <c r="T147" s="96">
        <v>7</v>
      </c>
      <c r="U147" s="96">
        <v>45</v>
      </c>
      <c r="V147" s="92">
        <f t="shared" si="18"/>
        <v>52</v>
      </c>
    </row>
    <row r="148" spans="1:22" s="104" customFormat="1" ht="35.1" customHeight="1">
      <c r="A148" s="39"/>
      <c r="B148" s="40"/>
      <c r="C148" s="41"/>
      <c r="D148" s="42"/>
      <c r="E148" s="40"/>
      <c r="F148" s="41"/>
      <c r="G148" s="42"/>
      <c r="H148" s="40"/>
      <c r="K148" s="130"/>
      <c r="L148" s="126"/>
      <c r="M148" s="75" t="s">
        <v>127</v>
      </c>
      <c r="N148" s="75">
        <v>57</v>
      </c>
      <c r="O148" s="75">
        <v>96</v>
      </c>
      <c r="P148" s="92">
        <f t="shared" si="29"/>
        <v>153</v>
      </c>
      <c r="Q148" s="75">
        <v>166</v>
      </c>
      <c r="R148" s="75">
        <v>277</v>
      </c>
      <c r="S148" s="92">
        <f t="shared" si="30"/>
        <v>443</v>
      </c>
      <c r="T148" s="75">
        <v>0</v>
      </c>
      <c r="U148" s="75">
        <v>0</v>
      </c>
      <c r="V148" s="92">
        <f t="shared" si="18"/>
        <v>0</v>
      </c>
    </row>
    <row r="149" spans="1:22" s="104" customFormat="1" ht="35.1" customHeight="1">
      <c r="A149" s="39"/>
      <c r="B149" s="40"/>
      <c r="C149" s="41"/>
      <c r="D149" s="42"/>
      <c r="E149" s="40"/>
      <c r="F149" s="41"/>
      <c r="G149" s="42"/>
      <c r="H149" s="40"/>
      <c r="K149" s="130"/>
      <c r="L149" s="126"/>
      <c r="M149" s="75" t="s">
        <v>205</v>
      </c>
      <c r="N149" s="75">
        <v>41</v>
      </c>
      <c r="O149" s="75">
        <v>137</v>
      </c>
      <c r="P149" s="92">
        <f t="shared" si="29"/>
        <v>178</v>
      </c>
      <c r="Q149" s="75">
        <v>73</v>
      </c>
      <c r="R149" s="75">
        <v>278</v>
      </c>
      <c r="S149" s="92">
        <f t="shared" si="30"/>
        <v>351</v>
      </c>
      <c r="T149" s="75">
        <v>0</v>
      </c>
      <c r="U149" s="75">
        <v>0</v>
      </c>
      <c r="V149" s="92">
        <f t="shared" si="18"/>
        <v>0</v>
      </c>
    </row>
    <row r="150" spans="1:22" s="104" customFormat="1" ht="35.1" customHeight="1">
      <c r="A150" s="39"/>
      <c r="B150" s="40"/>
      <c r="C150" s="41"/>
      <c r="D150" s="42"/>
      <c r="E150" s="40"/>
      <c r="F150" s="41"/>
      <c r="G150" s="42"/>
      <c r="H150" s="40"/>
      <c r="K150" s="130"/>
      <c r="L150" s="75" t="s">
        <v>55</v>
      </c>
      <c r="M150" s="75" t="s">
        <v>134</v>
      </c>
      <c r="N150" s="75">
        <v>42</v>
      </c>
      <c r="O150" s="75">
        <v>159</v>
      </c>
      <c r="P150" s="92">
        <f t="shared" si="29"/>
        <v>201</v>
      </c>
      <c r="Q150" s="75">
        <v>100</v>
      </c>
      <c r="R150" s="75">
        <v>589</v>
      </c>
      <c r="S150" s="92">
        <f t="shared" si="30"/>
        <v>689</v>
      </c>
      <c r="T150" s="96">
        <v>1</v>
      </c>
      <c r="U150" s="96">
        <v>4</v>
      </c>
      <c r="V150" s="92">
        <f t="shared" si="18"/>
        <v>5</v>
      </c>
    </row>
    <row r="151" spans="1:22" s="104" customFormat="1" ht="35.1" customHeight="1">
      <c r="A151" s="39"/>
      <c r="B151" s="40"/>
      <c r="C151" s="41"/>
      <c r="D151" s="42"/>
      <c r="E151" s="40"/>
      <c r="F151" s="41"/>
      <c r="G151" s="42"/>
      <c r="H151" s="40"/>
      <c r="K151" s="130"/>
      <c r="L151" s="93" t="s">
        <v>128</v>
      </c>
      <c r="M151" s="75" t="s">
        <v>127</v>
      </c>
      <c r="N151" s="75">
        <v>51</v>
      </c>
      <c r="O151" s="75">
        <v>25</v>
      </c>
      <c r="P151" s="92">
        <f t="shared" si="29"/>
        <v>76</v>
      </c>
      <c r="Q151" s="75">
        <v>90</v>
      </c>
      <c r="R151" s="75">
        <v>56</v>
      </c>
      <c r="S151" s="92">
        <f t="shared" si="30"/>
        <v>146</v>
      </c>
      <c r="T151" s="75">
        <v>0</v>
      </c>
      <c r="U151" s="75">
        <v>0</v>
      </c>
      <c r="V151" s="92">
        <f t="shared" si="18"/>
        <v>0</v>
      </c>
    </row>
    <row r="152" spans="1:22" s="104" customFormat="1" ht="35.1" customHeight="1">
      <c r="A152" s="39"/>
      <c r="B152" s="40"/>
      <c r="C152" s="41"/>
      <c r="D152" s="42"/>
      <c r="E152" s="40"/>
      <c r="F152" s="41"/>
      <c r="G152" s="42"/>
      <c r="H152" s="40"/>
      <c r="K152" s="130"/>
      <c r="L152" s="129" t="s">
        <v>202</v>
      </c>
      <c r="M152" s="94" t="s">
        <v>204</v>
      </c>
      <c r="N152" s="94">
        <f>N142</f>
        <v>47</v>
      </c>
      <c r="O152" s="94">
        <f>O142</f>
        <v>167</v>
      </c>
      <c r="P152" s="92">
        <f t="shared" si="29"/>
        <v>214</v>
      </c>
      <c r="Q152" s="94">
        <f t="shared" ref="Q152:R152" si="31">Q142</f>
        <v>370</v>
      </c>
      <c r="R152" s="94">
        <f t="shared" si="31"/>
        <v>907</v>
      </c>
      <c r="S152" s="92">
        <f t="shared" si="30"/>
        <v>1277</v>
      </c>
      <c r="T152" s="94">
        <f t="shared" ref="T152:U152" si="32">T142</f>
        <v>16</v>
      </c>
      <c r="U152" s="94">
        <f t="shared" si="32"/>
        <v>50</v>
      </c>
      <c r="V152" s="92">
        <f t="shared" si="18"/>
        <v>66</v>
      </c>
    </row>
    <row r="153" spans="1:22" s="104" customFormat="1" ht="35.1" customHeight="1">
      <c r="A153" s="39"/>
      <c r="B153" s="40"/>
      <c r="C153" s="41"/>
      <c r="D153" s="42"/>
      <c r="E153" s="40"/>
      <c r="F153" s="41"/>
      <c r="G153" s="42"/>
      <c r="H153" s="40"/>
      <c r="K153" s="130"/>
      <c r="L153" s="129"/>
      <c r="M153" s="94" t="s">
        <v>127</v>
      </c>
      <c r="N153" s="94">
        <f>N143+N148+N151</f>
        <v>356</v>
      </c>
      <c r="O153" s="94">
        <f>O143+O148+O151</f>
        <v>318</v>
      </c>
      <c r="P153" s="92">
        <f t="shared" si="29"/>
        <v>674</v>
      </c>
      <c r="Q153" s="94">
        <f t="shared" ref="Q153:R153" si="33">Q143+Q148+Q151</f>
        <v>1017</v>
      </c>
      <c r="R153" s="94">
        <f t="shared" si="33"/>
        <v>1370</v>
      </c>
      <c r="S153" s="92">
        <f t="shared" si="30"/>
        <v>2387</v>
      </c>
      <c r="T153" s="94">
        <f t="shared" ref="T153:U153" si="34">T143+T148+T151</f>
        <v>36</v>
      </c>
      <c r="U153" s="94">
        <f t="shared" si="34"/>
        <v>79</v>
      </c>
      <c r="V153" s="92">
        <f t="shared" si="18"/>
        <v>115</v>
      </c>
    </row>
    <row r="154" spans="1:22" s="104" customFormat="1" ht="35.1" customHeight="1">
      <c r="A154" s="39"/>
      <c r="B154" s="40"/>
      <c r="C154" s="41"/>
      <c r="D154" s="42"/>
      <c r="E154" s="40"/>
      <c r="F154" s="41"/>
      <c r="G154" s="42"/>
      <c r="H154" s="40"/>
      <c r="K154" s="130"/>
      <c r="L154" s="129"/>
      <c r="M154" s="94" t="s">
        <v>134</v>
      </c>
      <c r="N154" s="94">
        <f>N144+N147+N150</f>
        <v>163</v>
      </c>
      <c r="O154" s="94">
        <f>O144+O147+O150</f>
        <v>546</v>
      </c>
      <c r="P154" s="92">
        <f t="shared" si="29"/>
        <v>709</v>
      </c>
      <c r="Q154" s="94">
        <f t="shared" ref="Q154:R154" si="35">Q144+Q147+Q150</f>
        <v>745</v>
      </c>
      <c r="R154" s="94">
        <f t="shared" si="35"/>
        <v>2575</v>
      </c>
      <c r="S154" s="92">
        <f t="shared" si="30"/>
        <v>3320</v>
      </c>
      <c r="T154" s="94">
        <f t="shared" ref="T154:U154" si="36">T144+T147+T150</f>
        <v>22</v>
      </c>
      <c r="U154" s="94">
        <f t="shared" si="36"/>
        <v>106</v>
      </c>
      <c r="V154" s="92">
        <f t="shared" si="18"/>
        <v>128</v>
      </c>
    </row>
    <row r="155" spans="1:22" s="104" customFormat="1" ht="35.1" customHeight="1">
      <c r="A155" s="39"/>
      <c r="B155" s="40"/>
      <c r="C155" s="41"/>
      <c r="D155" s="42"/>
      <c r="E155" s="40"/>
      <c r="F155" s="41"/>
      <c r="G155" s="42"/>
      <c r="H155" s="40"/>
      <c r="K155" s="130"/>
      <c r="L155" s="129"/>
      <c r="M155" s="94" t="s">
        <v>205</v>
      </c>
      <c r="N155" s="94">
        <f>N145+N149</f>
        <v>90</v>
      </c>
      <c r="O155" s="94">
        <f>O145+O149</f>
        <v>296</v>
      </c>
      <c r="P155" s="92">
        <f t="shared" si="29"/>
        <v>386</v>
      </c>
      <c r="Q155" s="94">
        <f t="shared" ref="Q155:R155" si="37">Q145+Q149</f>
        <v>187</v>
      </c>
      <c r="R155" s="94">
        <f t="shared" si="37"/>
        <v>629</v>
      </c>
      <c r="S155" s="92">
        <f t="shared" si="30"/>
        <v>816</v>
      </c>
      <c r="T155" s="94">
        <f t="shared" ref="T155:U155" si="38">T145+T149</f>
        <v>0</v>
      </c>
      <c r="U155" s="94">
        <f t="shared" si="38"/>
        <v>0</v>
      </c>
      <c r="V155" s="92">
        <f t="shared" si="18"/>
        <v>0</v>
      </c>
    </row>
    <row r="156" spans="1:22" s="104" customFormat="1" ht="35.1" customHeight="1">
      <c r="A156" s="39"/>
      <c r="B156" s="40"/>
      <c r="C156" s="41"/>
      <c r="D156" s="42"/>
      <c r="E156" s="40"/>
      <c r="F156" s="41"/>
      <c r="G156" s="42"/>
      <c r="H156" s="40"/>
      <c r="K156" s="130"/>
      <c r="L156" s="129"/>
      <c r="M156" s="94" t="s">
        <v>206</v>
      </c>
      <c r="N156" s="94">
        <f>N146</f>
        <v>116</v>
      </c>
      <c r="O156" s="94">
        <f>O146</f>
        <v>241</v>
      </c>
      <c r="P156" s="92">
        <f t="shared" si="29"/>
        <v>357</v>
      </c>
      <c r="Q156" s="94">
        <f t="shared" ref="Q156:R156" si="39">Q146</f>
        <v>665</v>
      </c>
      <c r="R156" s="94">
        <f t="shared" si="39"/>
        <v>1017</v>
      </c>
      <c r="S156" s="92">
        <f t="shared" si="30"/>
        <v>1682</v>
      </c>
      <c r="T156" s="94">
        <f t="shared" ref="T156:U156" si="40">T146</f>
        <v>41</v>
      </c>
      <c r="U156" s="94">
        <f t="shared" si="40"/>
        <v>69</v>
      </c>
      <c r="V156" s="92">
        <f t="shared" si="18"/>
        <v>110</v>
      </c>
    </row>
    <row r="157" spans="1:22" s="104" customFormat="1" ht="35.1" customHeight="1">
      <c r="A157" s="39"/>
      <c r="B157" s="40"/>
      <c r="C157" s="41"/>
      <c r="D157" s="42"/>
      <c r="E157" s="40"/>
      <c r="F157" s="41"/>
      <c r="G157" s="42"/>
      <c r="H157" s="40"/>
      <c r="K157" s="130" t="s">
        <v>210</v>
      </c>
      <c r="L157" s="125" t="s">
        <v>53</v>
      </c>
      <c r="M157" s="93" t="s">
        <v>209</v>
      </c>
      <c r="N157" s="75">
        <v>66</v>
      </c>
      <c r="O157" s="75">
        <v>147</v>
      </c>
      <c r="P157" s="92">
        <f t="shared" si="29"/>
        <v>213</v>
      </c>
      <c r="Q157" s="75">
        <v>284</v>
      </c>
      <c r="R157" s="75">
        <v>652</v>
      </c>
      <c r="S157" s="92">
        <f t="shared" si="30"/>
        <v>936</v>
      </c>
      <c r="T157" s="96">
        <v>11</v>
      </c>
      <c r="U157" s="96">
        <v>42</v>
      </c>
      <c r="V157" s="92">
        <f t="shared" si="18"/>
        <v>53</v>
      </c>
    </row>
    <row r="158" spans="1:22" s="104" customFormat="1" ht="35.1" customHeight="1">
      <c r="A158" s="39"/>
      <c r="B158" s="40"/>
      <c r="C158" s="41"/>
      <c r="D158" s="42"/>
      <c r="E158" s="40"/>
      <c r="F158" s="41"/>
      <c r="G158" s="42"/>
      <c r="H158" s="40"/>
      <c r="K158" s="130"/>
      <c r="L158" s="125"/>
      <c r="M158" s="75" t="s">
        <v>218</v>
      </c>
      <c r="N158" s="75">
        <v>135</v>
      </c>
      <c r="O158" s="75">
        <v>175</v>
      </c>
      <c r="P158" s="92">
        <f t="shared" si="29"/>
        <v>310</v>
      </c>
      <c r="Q158" s="75">
        <v>601</v>
      </c>
      <c r="R158" s="75">
        <v>773</v>
      </c>
      <c r="S158" s="92">
        <f t="shared" si="30"/>
        <v>1374</v>
      </c>
      <c r="T158" s="96">
        <v>11</v>
      </c>
      <c r="U158" s="96">
        <v>24</v>
      </c>
      <c r="V158" s="92">
        <f t="shared" si="18"/>
        <v>35</v>
      </c>
    </row>
    <row r="159" spans="1:22" s="104" customFormat="1" ht="35.1" customHeight="1">
      <c r="A159" s="39"/>
      <c r="B159" s="40"/>
      <c r="C159" s="41"/>
      <c r="D159" s="42"/>
      <c r="E159" s="40"/>
      <c r="F159" s="41"/>
      <c r="G159" s="42"/>
      <c r="H159" s="40"/>
      <c r="K159" s="130"/>
      <c r="L159" s="93" t="s">
        <v>57</v>
      </c>
      <c r="M159" s="93" t="s">
        <v>209</v>
      </c>
      <c r="N159" s="75">
        <v>51</v>
      </c>
      <c r="O159" s="75">
        <v>61</v>
      </c>
      <c r="P159" s="92">
        <f t="shared" si="29"/>
        <v>112</v>
      </c>
      <c r="Q159" s="75">
        <v>257</v>
      </c>
      <c r="R159" s="75">
        <v>233</v>
      </c>
      <c r="S159" s="92">
        <f t="shared" si="30"/>
        <v>490</v>
      </c>
      <c r="T159" s="96">
        <v>5</v>
      </c>
      <c r="U159" s="96">
        <v>16</v>
      </c>
      <c r="V159" s="92">
        <f t="shared" si="18"/>
        <v>21</v>
      </c>
    </row>
    <row r="160" spans="1:22" s="104" customFormat="1" ht="35.1" customHeight="1">
      <c r="A160" s="39"/>
      <c r="B160" s="40"/>
      <c r="C160" s="41"/>
      <c r="D160" s="42"/>
      <c r="E160" s="40"/>
      <c r="F160" s="41"/>
      <c r="G160" s="42"/>
      <c r="H160" s="40"/>
      <c r="K160" s="130"/>
      <c r="L160" s="93" t="s">
        <v>56</v>
      </c>
      <c r="M160" s="93" t="s">
        <v>209</v>
      </c>
      <c r="N160" s="75">
        <v>97</v>
      </c>
      <c r="O160" s="75">
        <v>73</v>
      </c>
      <c r="P160" s="92">
        <f t="shared" si="29"/>
        <v>170</v>
      </c>
      <c r="Q160" s="75">
        <v>367</v>
      </c>
      <c r="R160" s="75">
        <v>315</v>
      </c>
      <c r="S160" s="92">
        <f t="shared" si="30"/>
        <v>682</v>
      </c>
      <c r="T160" s="96">
        <v>22</v>
      </c>
      <c r="U160" s="96">
        <v>19</v>
      </c>
      <c r="V160" s="92">
        <f t="shared" si="18"/>
        <v>41</v>
      </c>
    </row>
    <row r="161" spans="1:22" s="104" customFormat="1" ht="35.1" customHeight="1">
      <c r="A161" s="39"/>
      <c r="B161" s="40"/>
      <c r="C161" s="41"/>
      <c r="D161" s="42"/>
      <c r="E161" s="40"/>
      <c r="F161" s="41"/>
      <c r="G161" s="42"/>
      <c r="H161" s="40"/>
      <c r="K161" s="130"/>
      <c r="L161" s="129" t="s">
        <v>208</v>
      </c>
      <c r="M161" s="94" t="s">
        <v>209</v>
      </c>
      <c r="N161" s="94">
        <f>N157+N159+N160</f>
        <v>214</v>
      </c>
      <c r="O161" s="94">
        <f>O157+O159+O160</f>
        <v>281</v>
      </c>
      <c r="P161" s="92">
        <f t="shared" ref="P161:P162" si="41">O161+N161</f>
        <v>495</v>
      </c>
      <c r="Q161" s="94">
        <f t="shared" ref="Q161:R161" si="42">Q157+Q159+Q160</f>
        <v>908</v>
      </c>
      <c r="R161" s="94">
        <f t="shared" si="42"/>
        <v>1200</v>
      </c>
      <c r="S161" s="92">
        <f t="shared" ref="S161:S162" si="43">R161+Q161</f>
        <v>2108</v>
      </c>
      <c r="T161" s="94">
        <f t="shared" ref="T161:U161" si="44">T157+T159+T160</f>
        <v>38</v>
      </c>
      <c r="U161" s="94">
        <f t="shared" si="44"/>
        <v>77</v>
      </c>
      <c r="V161" s="92">
        <f t="shared" si="18"/>
        <v>115</v>
      </c>
    </row>
    <row r="162" spans="1:22" s="104" customFormat="1" ht="35.1" customHeight="1">
      <c r="A162" s="39"/>
      <c r="B162" s="40"/>
      <c r="C162" s="41"/>
      <c r="D162" s="42"/>
      <c r="E162" s="40"/>
      <c r="F162" s="41"/>
      <c r="G162" s="42"/>
      <c r="H162" s="40"/>
      <c r="K162" s="130"/>
      <c r="L162" s="129"/>
      <c r="M162" s="94" t="s">
        <v>211</v>
      </c>
      <c r="N162" s="94">
        <f>N158</f>
        <v>135</v>
      </c>
      <c r="O162" s="94">
        <f>O158</f>
        <v>175</v>
      </c>
      <c r="P162" s="92">
        <f t="shared" si="41"/>
        <v>310</v>
      </c>
      <c r="Q162" s="94">
        <f t="shared" ref="Q162:R162" si="45">Q158</f>
        <v>601</v>
      </c>
      <c r="R162" s="94">
        <f t="shared" si="45"/>
        <v>773</v>
      </c>
      <c r="S162" s="92">
        <f t="shared" si="43"/>
        <v>1374</v>
      </c>
      <c r="T162" s="94">
        <f t="shared" ref="T162:U162" si="46">T158</f>
        <v>11</v>
      </c>
      <c r="U162" s="94">
        <f t="shared" si="46"/>
        <v>24</v>
      </c>
      <c r="V162" s="92">
        <f t="shared" si="18"/>
        <v>35</v>
      </c>
    </row>
    <row r="163" spans="1:22" ht="35.1" customHeight="1">
      <c r="A163" s="83"/>
      <c r="B163" s="33"/>
      <c r="C163" s="35"/>
      <c r="D163" s="36"/>
      <c r="E163" s="30"/>
      <c r="F163" s="35"/>
      <c r="G163" s="36"/>
      <c r="H163" s="30"/>
      <c r="K163" s="130" t="s">
        <v>80</v>
      </c>
      <c r="L163" s="125" t="s">
        <v>61</v>
      </c>
      <c r="M163" s="93" t="s">
        <v>8</v>
      </c>
      <c r="N163" s="75">
        <v>168</v>
      </c>
      <c r="O163" s="75">
        <v>134</v>
      </c>
      <c r="P163" s="92">
        <f t="shared" si="17"/>
        <v>302</v>
      </c>
      <c r="Q163" s="75">
        <v>717</v>
      </c>
      <c r="R163" s="75">
        <v>463</v>
      </c>
      <c r="S163" s="92">
        <f t="shared" si="16"/>
        <v>1180</v>
      </c>
      <c r="T163" s="96">
        <v>65</v>
      </c>
      <c r="U163" s="96">
        <v>57</v>
      </c>
      <c r="V163" s="92">
        <f t="shared" si="18"/>
        <v>122</v>
      </c>
    </row>
    <row r="164" spans="1:22" ht="35.1" customHeight="1">
      <c r="A164" s="83"/>
      <c r="B164" s="33"/>
      <c r="C164" s="35"/>
      <c r="D164" s="36"/>
      <c r="E164" s="30"/>
      <c r="F164" s="35"/>
      <c r="G164" s="36"/>
      <c r="H164" s="30"/>
      <c r="K164" s="130"/>
      <c r="L164" s="126"/>
      <c r="M164" s="75" t="s">
        <v>9</v>
      </c>
      <c r="N164" s="75">
        <v>222</v>
      </c>
      <c r="O164" s="75">
        <v>142</v>
      </c>
      <c r="P164" s="92">
        <f t="shared" si="17"/>
        <v>364</v>
      </c>
      <c r="Q164" s="75">
        <v>719</v>
      </c>
      <c r="R164" s="75">
        <v>455</v>
      </c>
      <c r="S164" s="92">
        <f t="shared" si="16"/>
        <v>1174</v>
      </c>
      <c r="T164" s="96">
        <v>56</v>
      </c>
      <c r="U164" s="96">
        <v>36</v>
      </c>
      <c r="V164" s="92">
        <f t="shared" si="18"/>
        <v>92</v>
      </c>
    </row>
    <row r="165" spans="1:22" ht="35.1" customHeight="1">
      <c r="A165" s="83"/>
      <c r="B165" s="33"/>
      <c r="C165" s="35"/>
      <c r="D165" s="36"/>
      <c r="E165" s="30"/>
      <c r="F165" s="35"/>
      <c r="G165" s="36"/>
      <c r="H165" s="30"/>
      <c r="K165" s="130"/>
      <c r="L165" s="126"/>
      <c r="M165" s="75" t="s">
        <v>10</v>
      </c>
      <c r="N165" s="75">
        <v>140</v>
      </c>
      <c r="O165" s="75">
        <v>94</v>
      </c>
      <c r="P165" s="92">
        <f t="shared" si="17"/>
        <v>234</v>
      </c>
      <c r="Q165" s="75">
        <v>487</v>
      </c>
      <c r="R165" s="75">
        <v>326</v>
      </c>
      <c r="S165" s="92">
        <f t="shared" si="16"/>
        <v>813</v>
      </c>
      <c r="T165" s="96">
        <v>30</v>
      </c>
      <c r="U165" s="96">
        <v>39</v>
      </c>
      <c r="V165" s="92">
        <f t="shared" si="18"/>
        <v>69</v>
      </c>
    </row>
    <row r="166" spans="1:22" ht="35.1" customHeight="1">
      <c r="A166" s="83"/>
      <c r="B166" s="33"/>
      <c r="C166" s="35"/>
      <c r="D166" s="36"/>
      <c r="E166" s="30"/>
      <c r="F166" s="35"/>
      <c r="G166" s="36"/>
      <c r="H166" s="30"/>
      <c r="K166" s="130"/>
      <c r="L166" s="126"/>
      <c r="M166" s="75" t="s">
        <v>11</v>
      </c>
      <c r="N166" s="75">
        <v>164</v>
      </c>
      <c r="O166" s="75">
        <v>110</v>
      </c>
      <c r="P166" s="92">
        <f t="shared" si="17"/>
        <v>274</v>
      </c>
      <c r="Q166" s="75">
        <v>615</v>
      </c>
      <c r="R166" s="75">
        <v>458</v>
      </c>
      <c r="S166" s="92">
        <f t="shared" si="16"/>
        <v>1073</v>
      </c>
      <c r="T166" s="96">
        <v>79</v>
      </c>
      <c r="U166" s="96">
        <v>78</v>
      </c>
      <c r="V166" s="92">
        <f t="shared" si="18"/>
        <v>157</v>
      </c>
    </row>
    <row r="167" spans="1:22" ht="35.1" customHeight="1">
      <c r="A167" s="83"/>
      <c r="B167" s="33"/>
      <c r="C167" s="35"/>
      <c r="D167" s="36"/>
      <c r="E167" s="30"/>
      <c r="F167" s="35"/>
      <c r="G167" s="36"/>
      <c r="H167" s="30"/>
      <c r="K167" s="130"/>
      <c r="L167" s="126"/>
      <c r="M167" s="75" t="s">
        <v>12</v>
      </c>
      <c r="N167" s="75">
        <v>165</v>
      </c>
      <c r="O167" s="75">
        <v>32</v>
      </c>
      <c r="P167" s="92">
        <f t="shared" si="17"/>
        <v>197</v>
      </c>
      <c r="Q167" s="75">
        <v>452</v>
      </c>
      <c r="R167" s="75">
        <v>97</v>
      </c>
      <c r="S167" s="92">
        <f t="shared" si="16"/>
        <v>549</v>
      </c>
      <c r="T167" s="96">
        <v>30</v>
      </c>
      <c r="U167" s="96">
        <v>60</v>
      </c>
      <c r="V167" s="92">
        <f t="shared" si="18"/>
        <v>90</v>
      </c>
    </row>
    <row r="168" spans="1:22" ht="35.1" customHeight="1">
      <c r="A168" s="83"/>
      <c r="B168" s="33"/>
      <c r="C168" s="35"/>
      <c r="D168" s="36"/>
      <c r="E168" s="30"/>
      <c r="F168" s="35"/>
      <c r="G168" s="36"/>
      <c r="H168" s="30"/>
      <c r="K168" s="130"/>
      <c r="L168" s="125" t="s">
        <v>62</v>
      </c>
      <c r="M168" s="93" t="s">
        <v>8</v>
      </c>
      <c r="N168" s="75">
        <v>149</v>
      </c>
      <c r="O168" s="75">
        <v>262</v>
      </c>
      <c r="P168" s="92">
        <f t="shared" si="17"/>
        <v>411</v>
      </c>
      <c r="Q168" s="75">
        <v>1002</v>
      </c>
      <c r="R168" s="75">
        <v>1212</v>
      </c>
      <c r="S168" s="92">
        <f t="shared" si="16"/>
        <v>2214</v>
      </c>
      <c r="T168" s="96">
        <v>95</v>
      </c>
      <c r="U168" s="96">
        <v>86</v>
      </c>
      <c r="V168" s="92">
        <f t="shared" si="18"/>
        <v>181</v>
      </c>
    </row>
    <row r="169" spans="1:22" ht="35.1" customHeight="1">
      <c r="A169" s="83"/>
      <c r="B169" s="33"/>
      <c r="C169" s="35"/>
      <c r="D169" s="36"/>
      <c r="E169" s="30"/>
      <c r="F169" s="35"/>
      <c r="G169" s="36"/>
      <c r="H169" s="30"/>
      <c r="K169" s="130"/>
      <c r="L169" s="126"/>
      <c r="M169" s="75" t="s">
        <v>9</v>
      </c>
      <c r="N169" s="75">
        <v>244</v>
      </c>
      <c r="O169" s="75">
        <v>204</v>
      </c>
      <c r="P169" s="92">
        <f t="shared" si="17"/>
        <v>448</v>
      </c>
      <c r="Q169" s="75">
        <v>1437</v>
      </c>
      <c r="R169" s="75">
        <v>884</v>
      </c>
      <c r="S169" s="92">
        <f t="shared" si="16"/>
        <v>2321</v>
      </c>
      <c r="T169" s="96">
        <v>179</v>
      </c>
      <c r="U169" s="96">
        <v>162</v>
      </c>
      <c r="V169" s="92">
        <f t="shared" si="18"/>
        <v>341</v>
      </c>
    </row>
    <row r="170" spans="1:22" ht="35.1" customHeight="1">
      <c r="A170" s="83"/>
      <c r="B170" s="33"/>
      <c r="C170" s="35"/>
      <c r="D170" s="36"/>
      <c r="E170" s="30"/>
      <c r="F170" s="35"/>
      <c r="G170" s="36"/>
      <c r="H170" s="30"/>
      <c r="K170" s="130"/>
      <c r="L170" s="126"/>
      <c r="M170" s="75" t="s">
        <v>10</v>
      </c>
      <c r="N170" s="75">
        <v>149</v>
      </c>
      <c r="O170" s="75">
        <v>96</v>
      </c>
      <c r="P170" s="92">
        <f t="shared" si="17"/>
        <v>245</v>
      </c>
      <c r="Q170" s="75">
        <v>589</v>
      </c>
      <c r="R170" s="75">
        <v>412</v>
      </c>
      <c r="S170" s="92">
        <f t="shared" si="16"/>
        <v>1001</v>
      </c>
      <c r="T170" s="96">
        <v>42</v>
      </c>
      <c r="U170" s="96">
        <v>39</v>
      </c>
      <c r="V170" s="92">
        <f t="shared" si="18"/>
        <v>81</v>
      </c>
    </row>
    <row r="171" spans="1:22" ht="35.1" customHeight="1">
      <c r="A171" s="83"/>
      <c r="B171" s="33"/>
      <c r="C171" s="35"/>
      <c r="D171" s="36"/>
      <c r="E171" s="30"/>
      <c r="F171" s="35"/>
      <c r="G171" s="36"/>
      <c r="H171" s="30"/>
      <c r="K171" s="130"/>
      <c r="L171" s="126"/>
      <c r="M171" s="75" t="s">
        <v>11</v>
      </c>
      <c r="N171" s="75">
        <v>171</v>
      </c>
      <c r="O171" s="75">
        <v>169</v>
      </c>
      <c r="P171" s="92">
        <f t="shared" si="17"/>
        <v>340</v>
      </c>
      <c r="Q171" s="75">
        <v>734</v>
      </c>
      <c r="R171" s="75">
        <v>831</v>
      </c>
      <c r="S171" s="92">
        <f t="shared" si="16"/>
        <v>1565</v>
      </c>
      <c r="T171" s="96">
        <v>66</v>
      </c>
      <c r="U171" s="96">
        <v>100</v>
      </c>
      <c r="V171" s="92">
        <f t="shared" si="18"/>
        <v>166</v>
      </c>
    </row>
    <row r="172" spans="1:22" ht="35.1" customHeight="1">
      <c r="A172" s="83"/>
      <c r="B172" s="33"/>
      <c r="C172" s="35"/>
      <c r="D172" s="36"/>
      <c r="E172" s="30"/>
      <c r="F172" s="35"/>
      <c r="G172" s="36"/>
      <c r="H172" s="30"/>
      <c r="K172" s="130"/>
      <c r="L172" s="126"/>
      <c r="M172" s="75" t="s">
        <v>12</v>
      </c>
      <c r="N172" s="75">
        <v>141</v>
      </c>
      <c r="O172" s="75">
        <v>90</v>
      </c>
      <c r="P172" s="92">
        <f t="shared" si="17"/>
        <v>231</v>
      </c>
      <c r="Q172" s="75">
        <v>351</v>
      </c>
      <c r="R172" s="75">
        <v>230</v>
      </c>
      <c r="S172" s="92">
        <f t="shared" si="16"/>
        <v>581</v>
      </c>
      <c r="T172" s="96">
        <v>44</v>
      </c>
      <c r="U172" s="96">
        <v>96</v>
      </c>
      <c r="V172" s="92">
        <f t="shared" si="18"/>
        <v>140</v>
      </c>
    </row>
    <row r="173" spans="1:22" ht="35.1" customHeight="1">
      <c r="A173" s="83"/>
      <c r="B173" s="33"/>
      <c r="C173" s="35"/>
      <c r="D173" s="36"/>
      <c r="E173" s="30"/>
      <c r="F173" s="35"/>
      <c r="G173" s="36"/>
      <c r="H173" s="30"/>
      <c r="K173" s="130"/>
      <c r="L173" s="125" t="s">
        <v>63</v>
      </c>
      <c r="M173" s="93" t="s">
        <v>8</v>
      </c>
      <c r="N173" s="75">
        <v>165</v>
      </c>
      <c r="O173" s="75">
        <v>261</v>
      </c>
      <c r="P173" s="92">
        <f t="shared" si="17"/>
        <v>426</v>
      </c>
      <c r="Q173" s="75">
        <v>984</v>
      </c>
      <c r="R173" s="75">
        <v>921</v>
      </c>
      <c r="S173" s="92">
        <f t="shared" si="16"/>
        <v>1905</v>
      </c>
      <c r="T173" s="96">
        <v>183</v>
      </c>
      <c r="U173" s="96">
        <v>134</v>
      </c>
      <c r="V173" s="92">
        <f t="shared" si="18"/>
        <v>317</v>
      </c>
    </row>
    <row r="174" spans="1:22" ht="35.1" customHeight="1">
      <c r="A174" s="83"/>
      <c r="B174" s="33"/>
      <c r="C174" s="35"/>
      <c r="D174" s="36"/>
      <c r="E174" s="30"/>
      <c r="F174" s="35"/>
      <c r="G174" s="36"/>
      <c r="H174" s="30"/>
      <c r="K174" s="130"/>
      <c r="L174" s="126"/>
      <c r="M174" s="75" t="s">
        <v>9</v>
      </c>
      <c r="N174" s="75">
        <v>343</v>
      </c>
      <c r="O174" s="75">
        <v>225</v>
      </c>
      <c r="P174" s="92">
        <f t="shared" si="17"/>
        <v>568</v>
      </c>
      <c r="Q174" s="75">
        <v>1199</v>
      </c>
      <c r="R174" s="75">
        <v>950</v>
      </c>
      <c r="S174" s="92">
        <f t="shared" si="16"/>
        <v>2149</v>
      </c>
      <c r="T174" s="96">
        <v>155</v>
      </c>
      <c r="U174" s="96">
        <v>86</v>
      </c>
      <c r="V174" s="92">
        <f t="shared" si="18"/>
        <v>241</v>
      </c>
    </row>
    <row r="175" spans="1:22" ht="35.1" customHeight="1">
      <c r="A175" s="83"/>
      <c r="B175" s="33"/>
      <c r="C175" s="35"/>
      <c r="D175" s="36"/>
      <c r="E175" s="30"/>
      <c r="F175" s="35"/>
      <c r="G175" s="36"/>
      <c r="H175" s="30"/>
      <c r="K175" s="130"/>
      <c r="L175" s="126"/>
      <c r="M175" s="75" t="s">
        <v>10</v>
      </c>
      <c r="N175" s="75">
        <v>200</v>
      </c>
      <c r="O175" s="75">
        <v>117</v>
      </c>
      <c r="P175" s="92">
        <f t="shared" si="17"/>
        <v>317</v>
      </c>
      <c r="Q175" s="75">
        <v>698</v>
      </c>
      <c r="R175" s="75">
        <v>409</v>
      </c>
      <c r="S175" s="92">
        <f t="shared" si="16"/>
        <v>1107</v>
      </c>
      <c r="T175" s="96">
        <v>47</v>
      </c>
      <c r="U175" s="96">
        <v>34</v>
      </c>
      <c r="V175" s="92">
        <f t="shared" si="18"/>
        <v>81</v>
      </c>
    </row>
    <row r="176" spans="1:22" ht="35.1" customHeight="1">
      <c r="A176" s="83"/>
      <c r="B176" s="33"/>
      <c r="C176" s="35"/>
      <c r="D176" s="36"/>
      <c r="E176" s="30"/>
      <c r="F176" s="35"/>
      <c r="G176" s="36"/>
      <c r="H176" s="30"/>
      <c r="K176" s="130"/>
      <c r="L176" s="126"/>
      <c r="M176" s="75" t="s">
        <v>11</v>
      </c>
      <c r="N176" s="75">
        <v>237</v>
      </c>
      <c r="O176" s="75">
        <v>195</v>
      </c>
      <c r="P176" s="92">
        <f t="shared" si="17"/>
        <v>432</v>
      </c>
      <c r="Q176" s="75">
        <v>920</v>
      </c>
      <c r="R176" s="75">
        <v>707</v>
      </c>
      <c r="S176" s="92">
        <f t="shared" si="16"/>
        <v>1627</v>
      </c>
      <c r="T176" s="96">
        <v>50</v>
      </c>
      <c r="U176" s="96">
        <v>52</v>
      </c>
      <c r="V176" s="92">
        <f t="shared" si="18"/>
        <v>102</v>
      </c>
    </row>
    <row r="177" spans="1:22" ht="35.1" customHeight="1">
      <c r="A177" s="83"/>
      <c r="B177" s="33"/>
      <c r="C177" s="35"/>
      <c r="D177" s="36"/>
      <c r="E177" s="30"/>
      <c r="F177" s="35"/>
      <c r="G177" s="36"/>
      <c r="H177" s="30"/>
      <c r="K177" s="130"/>
      <c r="L177" s="126"/>
      <c r="M177" s="75" t="s">
        <v>12</v>
      </c>
      <c r="N177" s="75">
        <v>144</v>
      </c>
      <c r="O177" s="75">
        <v>63</v>
      </c>
      <c r="P177" s="92">
        <f t="shared" si="17"/>
        <v>207</v>
      </c>
      <c r="Q177" s="75">
        <v>488</v>
      </c>
      <c r="R177" s="75">
        <v>157</v>
      </c>
      <c r="S177" s="92">
        <f t="shared" si="16"/>
        <v>645</v>
      </c>
      <c r="T177" s="96">
        <v>49</v>
      </c>
      <c r="U177" s="96">
        <v>85</v>
      </c>
      <c r="V177" s="92">
        <f t="shared" si="18"/>
        <v>134</v>
      </c>
    </row>
    <row r="178" spans="1:22" ht="35.1" customHeight="1">
      <c r="A178" s="83"/>
      <c r="B178" s="33"/>
      <c r="C178" s="35"/>
      <c r="D178" s="36"/>
      <c r="E178" s="30"/>
      <c r="F178" s="35"/>
      <c r="G178" s="36"/>
      <c r="H178" s="30"/>
      <c r="K178" s="130"/>
      <c r="L178" s="125" t="s">
        <v>64</v>
      </c>
      <c r="M178" s="93" t="s">
        <v>8</v>
      </c>
      <c r="N178" s="75">
        <v>38</v>
      </c>
      <c r="O178" s="75">
        <v>100</v>
      </c>
      <c r="P178" s="92">
        <f t="shared" si="17"/>
        <v>138</v>
      </c>
      <c r="Q178" s="75">
        <v>172</v>
      </c>
      <c r="R178" s="75">
        <v>354</v>
      </c>
      <c r="S178" s="92">
        <f t="shared" si="16"/>
        <v>526</v>
      </c>
      <c r="T178" s="96">
        <v>14</v>
      </c>
      <c r="U178" s="96">
        <v>21</v>
      </c>
      <c r="V178" s="92">
        <f t="shared" si="18"/>
        <v>35</v>
      </c>
    </row>
    <row r="179" spans="1:22" ht="35.1" customHeight="1">
      <c r="A179" s="83"/>
      <c r="B179" s="33"/>
      <c r="C179" s="35"/>
      <c r="D179" s="36"/>
      <c r="E179" s="30"/>
      <c r="F179" s="35"/>
      <c r="G179" s="36"/>
      <c r="H179" s="30"/>
      <c r="K179" s="130"/>
      <c r="L179" s="126"/>
      <c r="M179" s="75" t="s">
        <v>9</v>
      </c>
      <c r="N179" s="75">
        <v>68</v>
      </c>
      <c r="O179" s="75">
        <v>79</v>
      </c>
      <c r="P179" s="92">
        <f t="shared" si="17"/>
        <v>147</v>
      </c>
      <c r="Q179" s="75">
        <v>159</v>
      </c>
      <c r="R179" s="75">
        <v>233</v>
      </c>
      <c r="S179" s="92">
        <f t="shared" si="16"/>
        <v>392</v>
      </c>
      <c r="T179" s="96">
        <v>16</v>
      </c>
      <c r="U179" s="96">
        <v>29</v>
      </c>
      <c r="V179" s="92">
        <f t="shared" si="18"/>
        <v>45</v>
      </c>
    </row>
    <row r="180" spans="1:22" ht="35.1" customHeight="1">
      <c r="A180" s="83"/>
      <c r="B180" s="33"/>
      <c r="C180" s="35"/>
      <c r="D180" s="36"/>
      <c r="E180" s="30"/>
      <c r="F180" s="35"/>
      <c r="G180" s="36"/>
      <c r="H180" s="30"/>
      <c r="K180" s="130"/>
      <c r="L180" s="126"/>
      <c r="M180" s="75" t="s">
        <v>10</v>
      </c>
      <c r="N180" s="75">
        <v>32</v>
      </c>
      <c r="O180" s="75">
        <v>42</v>
      </c>
      <c r="P180" s="92">
        <f t="shared" si="17"/>
        <v>74</v>
      </c>
      <c r="Q180" s="75">
        <v>121</v>
      </c>
      <c r="R180" s="75">
        <v>150</v>
      </c>
      <c r="S180" s="92">
        <f t="shared" si="16"/>
        <v>271</v>
      </c>
      <c r="T180" s="96">
        <v>11</v>
      </c>
      <c r="U180" s="96">
        <v>13</v>
      </c>
      <c r="V180" s="92">
        <f t="shared" si="18"/>
        <v>24</v>
      </c>
    </row>
    <row r="181" spans="1:22" ht="35.1" customHeight="1">
      <c r="A181" s="83"/>
      <c r="B181" s="33"/>
      <c r="C181" s="35"/>
      <c r="D181" s="36"/>
      <c r="E181" s="30"/>
      <c r="F181" s="35"/>
      <c r="G181" s="36"/>
      <c r="H181" s="30"/>
      <c r="K181" s="130"/>
      <c r="L181" s="126"/>
      <c r="M181" s="75" t="s">
        <v>11</v>
      </c>
      <c r="N181" s="75">
        <v>54</v>
      </c>
      <c r="O181" s="75">
        <v>91</v>
      </c>
      <c r="P181" s="92">
        <f t="shared" si="17"/>
        <v>145</v>
      </c>
      <c r="Q181" s="75">
        <v>167</v>
      </c>
      <c r="R181" s="75">
        <v>343</v>
      </c>
      <c r="S181" s="92">
        <f t="shared" si="16"/>
        <v>510</v>
      </c>
      <c r="T181" s="96">
        <v>8</v>
      </c>
      <c r="U181" s="96">
        <v>14</v>
      </c>
      <c r="V181" s="92">
        <f t="shared" si="18"/>
        <v>22</v>
      </c>
    </row>
    <row r="182" spans="1:22" ht="35.1" customHeight="1">
      <c r="A182" s="83"/>
      <c r="B182" s="33"/>
      <c r="C182" s="35"/>
      <c r="D182" s="36"/>
      <c r="E182" s="30"/>
      <c r="F182" s="35"/>
      <c r="G182" s="36"/>
      <c r="H182" s="30"/>
      <c r="K182" s="130"/>
      <c r="L182" s="125" t="s">
        <v>65</v>
      </c>
      <c r="M182" s="93" t="s">
        <v>8</v>
      </c>
      <c r="N182" s="75">
        <v>130</v>
      </c>
      <c r="O182" s="75">
        <v>99</v>
      </c>
      <c r="P182" s="92">
        <f t="shared" si="17"/>
        <v>229</v>
      </c>
      <c r="Q182" s="75">
        <v>439</v>
      </c>
      <c r="R182" s="75">
        <v>245</v>
      </c>
      <c r="S182" s="92">
        <f t="shared" si="16"/>
        <v>684</v>
      </c>
      <c r="T182" s="96">
        <v>49</v>
      </c>
      <c r="U182" s="96">
        <v>13</v>
      </c>
      <c r="V182" s="92">
        <f t="shared" si="18"/>
        <v>62</v>
      </c>
    </row>
    <row r="183" spans="1:22" ht="35.1" customHeight="1">
      <c r="A183" s="83"/>
      <c r="B183" s="33"/>
      <c r="C183" s="35"/>
      <c r="D183" s="36"/>
      <c r="E183" s="30"/>
      <c r="F183" s="35"/>
      <c r="G183" s="36"/>
      <c r="H183" s="30"/>
      <c r="K183" s="130"/>
      <c r="L183" s="126"/>
      <c r="M183" s="75" t="s">
        <v>9</v>
      </c>
      <c r="N183" s="75">
        <v>117</v>
      </c>
      <c r="O183" s="75">
        <v>78</v>
      </c>
      <c r="P183" s="92">
        <f t="shared" si="17"/>
        <v>195</v>
      </c>
      <c r="Q183" s="75">
        <v>325</v>
      </c>
      <c r="R183" s="75">
        <v>143</v>
      </c>
      <c r="S183" s="92">
        <f t="shared" si="16"/>
        <v>468</v>
      </c>
      <c r="T183" s="96">
        <v>30</v>
      </c>
      <c r="U183" s="96">
        <v>8</v>
      </c>
      <c r="V183" s="92">
        <f t="shared" si="18"/>
        <v>38</v>
      </c>
    </row>
    <row r="184" spans="1:22" ht="35.1" customHeight="1">
      <c r="A184" s="83"/>
      <c r="B184" s="33"/>
      <c r="C184" s="35"/>
      <c r="D184" s="36"/>
      <c r="E184" s="30"/>
      <c r="F184" s="35"/>
      <c r="G184" s="36"/>
      <c r="H184" s="30"/>
      <c r="K184" s="130"/>
      <c r="L184" s="126"/>
      <c r="M184" s="75" t="s">
        <v>10</v>
      </c>
      <c r="N184" s="75">
        <v>111</v>
      </c>
      <c r="O184" s="75">
        <v>46</v>
      </c>
      <c r="P184" s="92">
        <f t="shared" si="17"/>
        <v>157</v>
      </c>
      <c r="Q184" s="75">
        <v>318</v>
      </c>
      <c r="R184" s="75">
        <v>174</v>
      </c>
      <c r="S184" s="92">
        <f t="shared" si="16"/>
        <v>492</v>
      </c>
      <c r="T184" s="96">
        <v>21</v>
      </c>
      <c r="U184" s="96">
        <v>13</v>
      </c>
      <c r="V184" s="92">
        <f t="shared" si="18"/>
        <v>34</v>
      </c>
    </row>
    <row r="185" spans="1:22" ht="35.1" customHeight="1">
      <c r="A185" s="83"/>
      <c r="B185" s="33"/>
      <c r="C185" s="35"/>
      <c r="D185" s="36"/>
      <c r="E185" s="30"/>
      <c r="F185" s="35"/>
      <c r="G185" s="36"/>
      <c r="H185" s="30"/>
      <c r="K185" s="130"/>
      <c r="L185" s="126"/>
      <c r="M185" s="75" t="s">
        <v>11</v>
      </c>
      <c r="N185" s="75">
        <v>44</v>
      </c>
      <c r="O185" s="75">
        <v>22</v>
      </c>
      <c r="P185" s="92">
        <f t="shared" si="17"/>
        <v>66</v>
      </c>
      <c r="Q185" s="75">
        <v>44</v>
      </c>
      <c r="R185" s="75">
        <v>22</v>
      </c>
      <c r="S185" s="92">
        <f t="shared" si="16"/>
        <v>66</v>
      </c>
      <c r="T185" s="75">
        <v>0</v>
      </c>
      <c r="U185" s="75">
        <v>0</v>
      </c>
      <c r="V185" s="92">
        <f t="shared" si="18"/>
        <v>0</v>
      </c>
    </row>
    <row r="186" spans="1:22" ht="35.1" customHeight="1">
      <c r="A186" s="83"/>
      <c r="B186" s="33"/>
      <c r="C186" s="35"/>
      <c r="D186" s="36"/>
      <c r="E186" s="30"/>
      <c r="F186" s="35"/>
      <c r="G186" s="36"/>
      <c r="H186" s="30"/>
      <c r="K186" s="130" t="s">
        <v>80</v>
      </c>
      <c r="L186" s="125" t="s">
        <v>66</v>
      </c>
      <c r="M186" s="93" t="s">
        <v>8</v>
      </c>
      <c r="N186" s="75">
        <v>41</v>
      </c>
      <c r="O186" s="75">
        <v>334</v>
      </c>
      <c r="P186" s="92">
        <f t="shared" si="17"/>
        <v>375</v>
      </c>
      <c r="Q186" s="75">
        <v>309</v>
      </c>
      <c r="R186" s="75">
        <v>1398</v>
      </c>
      <c r="S186" s="92">
        <f t="shared" si="16"/>
        <v>1707</v>
      </c>
      <c r="T186" s="96">
        <v>48</v>
      </c>
      <c r="U186" s="96">
        <v>156</v>
      </c>
      <c r="V186" s="92">
        <f t="shared" si="18"/>
        <v>204</v>
      </c>
    </row>
    <row r="187" spans="1:22" ht="35.1" customHeight="1">
      <c r="A187" s="83"/>
      <c r="B187" s="33"/>
      <c r="C187" s="35"/>
      <c r="D187" s="36"/>
      <c r="E187" s="30"/>
      <c r="F187" s="35"/>
      <c r="G187" s="36"/>
      <c r="H187" s="30"/>
      <c r="K187" s="130"/>
      <c r="L187" s="126"/>
      <c r="M187" s="75" t="s">
        <v>9</v>
      </c>
      <c r="N187" s="75">
        <v>55</v>
      </c>
      <c r="O187" s="75">
        <v>196</v>
      </c>
      <c r="P187" s="92">
        <f t="shared" si="17"/>
        <v>251</v>
      </c>
      <c r="Q187" s="75">
        <v>290</v>
      </c>
      <c r="R187" s="75">
        <v>778</v>
      </c>
      <c r="S187" s="92">
        <f t="shared" si="16"/>
        <v>1068</v>
      </c>
      <c r="T187" s="96">
        <v>31</v>
      </c>
      <c r="U187" s="96">
        <v>55</v>
      </c>
      <c r="V187" s="92">
        <f t="shared" si="18"/>
        <v>86</v>
      </c>
    </row>
    <row r="188" spans="1:22" ht="35.1" customHeight="1">
      <c r="A188" s="83"/>
      <c r="B188" s="33"/>
      <c r="C188" s="35"/>
      <c r="D188" s="36"/>
      <c r="E188" s="30"/>
      <c r="F188" s="35"/>
      <c r="G188" s="36"/>
      <c r="H188" s="30"/>
      <c r="K188" s="130"/>
      <c r="L188" s="126"/>
      <c r="M188" s="75" t="s">
        <v>10</v>
      </c>
      <c r="N188" s="75">
        <v>62</v>
      </c>
      <c r="O188" s="75">
        <v>157</v>
      </c>
      <c r="P188" s="92">
        <f t="shared" si="17"/>
        <v>219</v>
      </c>
      <c r="Q188" s="75">
        <v>279</v>
      </c>
      <c r="R188" s="75">
        <v>573</v>
      </c>
      <c r="S188" s="92">
        <f t="shared" si="16"/>
        <v>852</v>
      </c>
      <c r="T188" s="96">
        <v>21</v>
      </c>
      <c r="U188" s="96">
        <v>67</v>
      </c>
      <c r="V188" s="92">
        <f t="shared" si="18"/>
        <v>88</v>
      </c>
    </row>
    <row r="189" spans="1:22" ht="35.1" customHeight="1">
      <c r="A189" s="83"/>
      <c r="B189" s="33"/>
      <c r="C189" s="35"/>
      <c r="D189" s="36"/>
      <c r="E189" s="30"/>
      <c r="F189" s="35"/>
      <c r="G189" s="36"/>
      <c r="H189" s="30"/>
      <c r="K189" s="130"/>
      <c r="L189" s="126"/>
      <c r="M189" s="75" t="s">
        <v>11</v>
      </c>
      <c r="N189" s="75">
        <v>37</v>
      </c>
      <c r="O189" s="75">
        <v>136</v>
      </c>
      <c r="P189" s="92">
        <f t="shared" si="17"/>
        <v>173</v>
      </c>
      <c r="Q189" s="75">
        <v>57</v>
      </c>
      <c r="R189" s="75">
        <v>274</v>
      </c>
      <c r="S189" s="92">
        <f t="shared" si="16"/>
        <v>331</v>
      </c>
      <c r="T189" s="75">
        <v>0</v>
      </c>
      <c r="U189" s="75">
        <v>0</v>
      </c>
      <c r="V189" s="92">
        <f t="shared" si="18"/>
        <v>0</v>
      </c>
    </row>
    <row r="190" spans="1:22" ht="35.1" customHeight="1">
      <c r="A190" s="83"/>
      <c r="B190" s="33"/>
      <c r="C190" s="35"/>
      <c r="D190" s="36"/>
      <c r="E190" s="30"/>
      <c r="F190" s="35"/>
      <c r="G190" s="36"/>
      <c r="H190" s="30"/>
      <c r="K190" s="130"/>
      <c r="L190" s="126"/>
      <c r="M190" s="75" t="s">
        <v>12</v>
      </c>
      <c r="N190" s="75">
        <v>46</v>
      </c>
      <c r="O190" s="75">
        <v>65</v>
      </c>
      <c r="P190" s="92">
        <f t="shared" si="17"/>
        <v>111</v>
      </c>
      <c r="Q190" s="75">
        <v>46</v>
      </c>
      <c r="R190" s="75">
        <v>66</v>
      </c>
      <c r="S190" s="92">
        <f t="shared" si="16"/>
        <v>112</v>
      </c>
      <c r="T190" s="75">
        <v>0</v>
      </c>
      <c r="U190" s="75">
        <v>0</v>
      </c>
      <c r="V190" s="92">
        <f t="shared" si="18"/>
        <v>0</v>
      </c>
    </row>
    <row r="191" spans="1:22" ht="35.1" customHeight="1">
      <c r="A191" s="83"/>
      <c r="B191" s="33"/>
      <c r="C191" s="35"/>
      <c r="D191" s="36"/>
      <c r="E191" s="30"/>
      <c r="F191" s="35"/>
      <c r="G191" s="36"/>
      <c r="H191" s="30"/>
      <c r="K191" s="130"/>
      <c r="L191" s="129" t="s">
        <v>84</v>
      </c>
      <c r="M191" s="94" t="s">
        <v>8</v>
      </c>
      <c r="N191" s="94">
        <f t="shared" ref="N191:O194" si="47">N186+N182+N178+N173+N168+N163</f>
        <v>691</v>
      </c>
      <c r="O191" s="94">
        <f t="shared" si="47"/>
        <v>1190</v>
      </c>
      <c r="P191" s="92">
        <f t="shared" si="17"/>
        <v>1881</v>
      </c>
      <c r="Q191" s="94">
        <f t="shared" ref="Q191:R194" si="48">Q186+Q182+Q178+Q173+Q168+Q163</f>
        <v>3623</v>
      </c>
      <c r="R191" s="94">
        <f t="shared" si="48"/>
        <v>4593</v>
      </c>
      <c r="S191" s="92">
        <f t="shared" si="16"/>
        <v>8216</v>
      </c>
      <c r="T191" s="94">
        <f t="shared" ref="T191:U191" si="49">T186+T182+T178+T173+T168+T163</f>
        <v>454</v>
      </c>
      <c r="U191" s="94">
        <f t="shared" si="49"/>
        <v>467</v>
      </c>
      <c r="V191" s="92">
        <f t="shared" si="18"/>
        <v>921</v>
      </c>
    </row>
    <row r="192" spans="1:22" ht="35.1" customHeight="1">
      <c r="A192" s="83"/>
      <c r="B192" s="33"/>
      <c r="C192" s="35"/>
      <c r="D192" s="36"/>
      <c r="E192" s="30"/>
      <c r="F192" s="35"/>
      <c r="G192" s="36"/>
      <c r="H192" s="30"/>
      <c r="K192" s="130"/>
      <c r="L192" s="129"/>
      <c r="M192" s="94" t="s">
        <v>9</v>
      </c>
      <c r="N192" s="94">
        <f t="shared" si="47"/>
        <v>1049</v>
      </c>
      <c r="O192" s="94">
        <f t="shared" si="47"/>
        <v>924</v>
      </c>
      <c r="P192" s="92">
        <f t="shared" si="17"/>
        <v>1973</v>
      </c>
      <c r="Q192" s="94">
        <f t="shared" si="48"/>
        <v>4129</v>
      </c>
      <c r="R192" s="94">
        <f t="shared" si="48"/>
        <v>3443</v>
      </c>
      <c r="S192" s="92">
        <f t="shared" si="16"/>
        <v>7572</v>
      </c>
      <c r="T192" s="94">
        <f t="shared" ref="T192:U192" si="50">T187+T183+T179+T174+T169+T164</f>
        <v>467</v>
      </c>
      <c r="U192" s="94">
        <f t="shared" si="50"/>
        <v>376</v>
      </c>
      <c r="V192" s="92">
        <f t="shared" si="18"/>
        <v>843</v>
      </c>
    </row>
    <row r="193" spans="1:22" ht="35.1" customHeight="1">
      <c r="A193" s="83"/>
      <c r="B193" s="33"/>
      <c r="C193" s="35"/>
      <c r="D193" s="36"/>
      <c r="E193" s="30"/>
      <c r="F193" s="35"/>
      <c r="G193" s="36"/>
      <c r="H193" s="30"/>
      <c r="K193" s="130"/>
      <c r="L193" s="129"/>
      <c r="M193" s="94" t="s">
        <v>10</v>
      </c>
      <c r="N193" s="94">
        <f t="shared" si="47"/>
        <v>694</v>
      </c>
      <c r="O193" s="94">
        <f t="shared" si="47"/>
        <v>552</v>
      </c>
      <c r="P193" s="92">
        <f t="shared" si="17"/>
        <v>1246</v>
      </c>
      <c r="Q193" s="94">
        <f t="shared" si="48"/>
        <v>2492</v>
      </c>
      <c r="R193" s="94">
        <f t="shared" si="48"/>
        <v>2044</v>
      </c>
      <c r="S193" s="92">
        <f t="shared" si="16"/>
        <v>4536</v>
      </c>
      <c r="T193" s="94">
        <f t="shared" ref="T193:U193" si="51">T188+T184+T180+T175+T170+T165</f>
        <v>172</v>
      </c>
      <c r="U193" s="94">
        <f t="shared" si="51"/>
        <v>205</v>
      </c>
      <c r="V193" s="92">
        <f t="shared" si="18"/>
        <v>377</v>
      </c>
    </row>
    <row r="194" spans="1:22" ht="35.1" customHeight="1">
      <c r="A194" s="83"/>
      <c r="B194" s="33"/>
      <c r="C194" s="35"/>
      <c r="D194" s="36"/>
      <c r="E194" s="30"/>
      <c r="F194" s="35"/>
      <c r="G194" s="36"/>
      <c r="H194" s="30"/>
      <c r="K194" s="130"/>
      <c r="L194" s="129"/>
      <c r="M194" s="94" t="s">
        <v>11</v>
      </c>
      <c r="N194" s="94">
        <f t="shared" si="47"/>
        <v>707</v>
      </c>
      <c r="O194" s="94">
        <f t="shared" si="47"/>
        <v>723</v>
      </c>
      <c r="P194" s="92">
        <f t="shared" si="17"/>
        <v>1430</v>
      </c>
      <c r="Q194" s="94">
        <f t="shared" si="48"/>
        <v>2537</v>
      </c>
      <c r="R194" s="94">
        <f t="shared" si="48"/>
        <v>2635</v>
      </c>
      <c r="S194" s="92">
        <f t="shared" si="16"/>
        <v>5172</v>
      </c>
      <c r="T194" s="94">
        <f t="shared" ref="T194:U194" si="52">T189+T185+T181+T176+T171+T166</f>
        <v>203</v>
      </c>
      <c r="U194" s="94">
        <f t="shared" si="52"/>
        <v>244</v>
      </c>
      <c r="V194" s="92">
        <f t="shared" si="18"/>
        <v>447</v>
      </c>
    </row>
    <row r="195" spans="1:22" ht="35.1" customHeight="1">
      <c r="A195" s="83"/>
      <c r="B195" s="33"/>
      <c r="C195" s="35"/>
      <c r="D195" s="36"/>
      <c r="E195" s="30"/>
      <c r="F195" s="35"/>
      <c r="G195" s="36"/>
      <c r="H195" s="30"/>
      <c r="K195" s="130"/>
      <c r="L195" s="129"/>
      <c r="M195" s="94" t="s">
        <v>12</v>
      </c>
      <c r="N195" s="94">
        <f>N190+N177+N172+N167</f>
        <v>496</v>
      </c>
      <c r="O195" s="94">
        <f>O190+O177+O172+O167</f>
        <v>250</v>
      </c>
      <c r="P195" s="92">
        <f t="shared" si="17"/>
        <v>746</v>
      </c>
      <c r="Q195" s="94">
        <f t="shared" ref="Q195:R195" si="53">Q190+Q177+Q172+Q167</f>
        <v>1337</v>
      </c>
      <c r="R195" s="94">
        <f t="shared" si="53"/>
        <v>550</v>
      </c>
      <c r="S195" s="92">
        <f t="shared" ref="S195:S253" si="54">R195+Q195</f>
        <v>1887</v>
      </c>
      <c r="T195" s="94">
        <f t="shared" ref="T195:U195" si="55">T190+T177+T172+T167</f>
        <v>123</v>
      </c>
      <c r="U195" s="94">
        <f t="shared" si="55"/>
        <v>241</v>
      </c>
      <c r="V195" s="92">
        <f t="shared" si="18"/>
        <v>364</v>
      </c>
    </row>
    <row r="196" spans="1:22" ht="35.1" customHeight="1">
      <c r="A196" s="83"/>
      <c r="B196" s="33"/>
      <c r="C196" s="35"/>
      <c r="D196" s="36"/>
      <c r="E196" s="30"/>
      <c r="F196" s="35"/>
      <c r="G196" s="36"/>
      <c r="H196" s="30"/>
      <c r="K196" s="131" t="s">
        <v>111</v>
      </c>
      <c r="L196" s="126" t="s">
        <v>63</v>
      </c>
      <c r="M196" s="75" t="s">
        <v>200</v>
      </c>
      <c r="N196" s="75">
        <v>105</v>
      </c>
      <c r="O196" s="75">
        <v>52</v>
      </c>
      <c r="P196" s="92">
        <f t="shared" ref="P196:P254" si="56">O196+N196</f>
        <v>157</v>
      </c>
      <c r="Q196" s="75">
        <v>197</v>
      </c>
      <c r="R196" s="75">
        <v>112</v>
      </c>
      <c r="S196" s="92">
        <f t="shared" si="54"/>
        <v>309</v>
      </c>
      <c r="T196" s="75">
        <v>0</v>
      </c>
      <c r="U196" s="75">
        <v>0</v>
      </c>
      <c r="V196" s="92">
        <f t="shared" si="18"/>
        <v>0</v>
      </c>
    </row>
    <row r="197" spans="1:22" ht="35.1" customHeight="1">
      <c r="A197" s="83"/>
      <c r="B197" s="33"/>
      <c r="C197" s="35"/>
      <c r="D197" s="36"/>
      <c r="E197" s="30"/>
      <c r="F197" s="35"/>
      <c r="G197" s="36"/>
      <c r="H197" s="30"/>
      <c r="K197" s="131"/>
      <c r="L197" s="126"/>
      <c r="M197" s="75" t="s">
        <v>218</v>
      </c>
      <c r="N197" s="75">
        <v>144</v>
      </c>
      <c r="O197" s="75">
        <v>47</v>
      </c>
      <c r="P197" s="92">
        <f t="shared" si="56"/>
        <v>191</v>
      </c>
      <c r="Q197" s="75">
        <v>410</v>
      </c>
      <c r="R197" s="75">
        <v>168</v>
      </c>
      <c r="S197" s="92">
        <f t="shared" si="54"/>
        <v>578</v>
      </c>
      <c r="T197" s="96">
        <v>9</v>
      </c>
      <c r="U197" s="96">
        <v>14</v>
      </c>
      <c r="V197" s="92">
        <f>U197+T197</f>
        <v>23</v>
      </c>
    </row>
    <row r="198" spans="1:22" ht="35.1" customHeight="1">
      <c r="A198" s="83"/>
      <c r="B198" s="33"/>
      <c r="C198" s="35"/>
      <c r="D198" s="36"/>
      <c r="E198" s="30"/>
      <c r="F198" s="35"/>
      <c r="G198" s="36"/>
      <c r="H198" s="30"/>
      <c r="K198" s="131"/>
      <c r="L198" s="75" t="s">
        <v>66</v>
      </c>
      <c r="M198" s="75" t="s">
        <v>218</v>
      </c>
      <c r="N198" s="75">
        <v>53</v>
      </c>
      <c r="O198" s="75">
        <v>45</v>
      </c>
      <c r="P198" s="92">
        <f t="shared" si="56"/>
        <v>98</v>
      </c>
      <c r="Q198" s="75">
        <v>117</v>
      </c>
      <c r="R198" s="75">
        <v>97</v>
      </c>
      <c r="S198" s="92">
        <f t="shared" si="54"/>
        <v>214</v>
      </c>
      <c r="T198" s="75">
        <v>0</v>
      </c>
      <c r="U198" s="75">
        <v>0</v>
      </c>
      <c r="V198" s="92">
        <f t="shared" ref="V198:V260" si="57">U198+T198</f>
        <v>0</v>
      </c>
    </row>
    <row r="199" spans="1:22" ht="35.1" customHeight="1">
      <c r="A199" s="83"/>
      <c r="B199" s="33"/>
      <c r="C199" s="35"/>
      <c r="D199" s="36"/>
      <c r="E199" s="30"/>
      <c r="F199" s="35"/>
      <c r="G199" s="36"/>
      <c r="H199" s="30"/>
      <c r="K199" s="131"/>
      <c r="L199" s="75" t="s">
        <v>62</v>
      </c>
      <c r="M199" s="75" t="s">
        <v>218</v>
      </c>
      <c r="N199" s="75">
        <v>74</v>
      </c>
      <c r="O199" s="75">
        <v>33</v>
      </c>
      <c r="P199" s="92">
        <f t="shared" si="56"/>
        <v>107</v>
      </c>
      <c r="Q199" s="75">
        <v>74</v>
      </c>
      <c r="R199" s="75">
        <v>33</v>
      </c>
      <c r="S199" s="92">
        <f t="shared" si="54"/>
        <v>107</v>
      </c>
      <c r="T199" s="75">
        <v>0</v>
      </c>
      <c r="U199" s="75">
        <v>0</v>
      </c>
      <c r="V199" s="92">
        <f t="shared" si="57"/>
        <v>0</v>
      </c>
    </row>
    <row r="200" spans="1:22" ht="35.1" customHeight="1">
      <c r="A200" s="83"/>
      <c r="B200" s="33"/>
      <c r="C200" s="35"/>
      <c r="D200" s="36"/>
      <c r="E200" s="30"/>
      <c r="F200" s="35"/>
      <c r="G200" s="36"/>
      <c r="H200" s="30"/>
      <c r="K200" s="125" t="s">
        <v>35</v>
      </c>
      <c r="L200" s="125"/>
      <c r="M200" s="93" t="s">
        <v>8</v>
      </c>
      <c r="N200" s="95">
        <v>752</v>
      </c>
      <c r="O200" s="95">
        <v>482</v>
      </c>
      <c r="P200" s="92">
        <f t="shared" si="56"/>
        <v>1234</v>
      </c>
      <c r="Q200" s="95">
        <v>8283</v>
      </c>
      <c r="R200" s="95">
        <v>3985</v>
      </c>
      <c r="S200" s="92">
        <f t="shared" si="54"/>
        <v>12268</v>
      </c>
      <c r="T200" s="96">
        <v>1181</v>
      </c>
      <c r="U200" s="96">
        <v>603</v>
      </c>
      <c r="V200" s="92">
        <f t="shared" si="57"/>
        <v>1784</v>
      </c>
    </row>
    <row r="201" spans="1:22" ht="35.1" customHeight="1">
      <c r="A201" s="83"/>
      <c r="B201" s="33"/>
      <c r="C201" s="35"/>
      <c r="D201" s="36"/>
      <c r="E201" s="30"/>
      <c r="F201" s="35"/>
      <c r="G201" s="36"/>
      <c r="H201" s="30"/>
      <c r="K201" s="126"/>
      <c r="L201" s="126"/>
      <c r="M201" s="75" t="s">
        <v>9</v>
      </c>
      <c r="N201" s="95">
        <v>846</v>
      </c>
      <c r="O201" s="95">
        <v>330</v>
      </c>
      <c r="P201" s="92">
        <f t="shared" si="56"/>
        <v>1176</v>
      </c>
      <c r="Q201" s="95">
        <v>7521</v>
      </c>
      <c r="R201" s="95">
        <v>1786</v>
      </c>
      <c r="S201" s="92">
        <f t="shared" si="54"/>
        <v>9307</v>
      </c>
      <c r="T201" s="96">
        <v>1659</v>
      </c>
      <c r="U201" s="96">
        <v>375</v>
      </c>
      <c r="V201" s="92">
        <f t="shared" si="57"/>
        <v>2034</v>
      </c>
    </row>
    <row r="202" spans="1:22" ht="35.1" customHeight="1">
      <c r="A202" s="83"/>
      <c r="B202" s="33"/>
      <c r="C202" s="35"/>
      <c r="D202" s="36"/>
      <c r="E202" s="30"/>
      <c r="F202" s="35"/>
      <c r="G202" s="36"/>
      <c r="H202" s="30"/>
      <c r="K202" s="126"/>
      <c r="L202" s="126"/>
      <c r="M202" s="75" t="s">
        <v>200</v>
      </c>
      <c r="N202" s="95">
        <v>436</v>
      </c>
      <c r="O202" s="95">
        <v>64</v>
      </c>
      <c r="P202" s="92">
        <f t="shared" si="56"/>
        <v>500</v>
      </c>
      <c r="Q202" s="95">
        <v>1236</v>
      </c>
      <c r="R202" s="95">
        <v>214</v>
      </c>
      <c r="S202" s="92">
        <f t="shared" si="54"/>
        <v>1450</v>
      </c>
      <c r="T202" s="95">
        <v>0</v>
      </c>
      <c r="U202" s="95">
        <v>0</v>
      </c>
      <c r="V202" s="92">
        <f t="shared" si="57"/>
        <v>0</v>
      </c>
    </row>
    <row r="203" spans="1:22" ht="35.1" customHeight="1">
      <c r="A203" s="83"/>
      <c r="B203" s="33"/>
      <c r="C203" s="35"/>
      <c r="D203" s="36"/>
      <c r="E203" s="30"/>
      <c r="F203" s="35"/>
      <c r="G203" s="36"/>
      <c r="H203" s="30"/>
      <c r="K203" s="126"/>
      <c r="L203" s="126"/>
      <c r="M203" s="75" t="s">
        <v>10</v>
      </c>
      <c r="N203" s="95">
        <v>331</v>
      </c>
      <c r="O203" s="95">
        <v>160</v>
      </c>
      <c r="P203" s="92">
        <f t="shared" si="56"/>
        <v>491</v>
      </c>
      <c r="Q203" s="95">
        <v>1399</v>
      </c>
      <c r="R203" s="95">
        <v>536</v>
      </c>
      <c r="S203" s="92">
        <f t="shared" si="54"/>
        <v>1935</v>
      </c>
      <c r="T203" s="96">
        <v>48</v>
      </c>
      <c r="U203" s="96">
        <v>30</v>
      </c>
      <c r="V203" s="92">
        <f t="shared" si="57"/>
        <v>78</v>
      </c>
    </row>
    <row r="204" spans="1:22" ht="35.1" customHeight="1">
      <c r="A204" s="83"/>
      <c r="B204" s="33"/>
      <c r="C204" s="35"/>
      <c r="D204" s="36"/>
      <c r="E204" s="30"/>
      <c r="F204" s="35"/>
      <c r="G204" s="36"/>
      <c r="H204" s="30"/>
      <c r="K204" s="126"/>
      <c r="L204" s="126"/>
      <c r="M204" s="75" t="s">
        <v>11</v>
      </c>
      <c r="N204" s="95">
        <v>251</v>
      </c>
      <c r="O204" s="95">
        <v>121</v>
      </c>
      <c r="P204" s="92">
        <f t="shared" si="56"/>
        <v>372</v>
      </c>
      <c r="Q204" s="95">
        <v>769</v>
      </c>
      <c r="R204" s="95">
        <v>377</v>
      </c>
      <c r="S204" s="92">
        <f t="shared" si="54"/>
        <v>1146</v>
      </c>
      <c r="T204" s="95">
        <v>0</v>
      </c>
      <c r="U204" s="95">
        <v>0</v>
      </c>
      <c r="V204" s="92">
        <f t="shared" si="57"/>
        <v>0</v>
      </c>
    </row>
    <row r="205" spans="1:22" ht="35.1" customHeight="1">
      <c r="A205" s="83"/>
      <c r="B205" s="33"/>
      <c r="C205" s="35"/>
      <c r="D205" s="36"/>
      <c r="E205" s="30"/>
      <c r="F205" s="35"/>
      <c r="G205" s="36"/>
      <c r="H205" s="30"/>
      <c r="K205" s="126"/>
      <c r="L205" s="126"/>
      <c r="M205" s="75" t="s">
        <v>12</v>
      </c>
      <c r="N205" s="95">
        <v>324</v>
      </c>
      <c r="O205" s="95">
        <v>72</v>
      </c>
      <c r="P205" s="92">
        <f t="shared" si="56"/>
        <v>396</v>
      </c>
      <c r="Q205" s="95">
        <v>1305</v>
      </c>
      <c r="R205" s="95">
        <v>402</v>
      </c>
      <c r="S205" s="92">
        <f t="shared" si="54"/>
        <v>1707</v>
      </c>
      <c r="T205" s="96">
        <v>28</v>
      </c>
      <c r="U205" s="96">
        <v>23</v>
      </c>
      <c r="V205" s="92">
        <f t="shared" si="57"/>
        <v>51</v>
      </c>
    </row>
    <row r="206" spans="1:22" ht="35.1" customHeight="1">
      <c r="A206" s="83"/>
      <c r="B206" s="33"/>
      <c r="C206" s="35"/>
      <c r="D206" s="36"/>
      <c r="E206" s="30"/>
      <c r="F206" s="35"/>
      <c r="G206" s="36"/>
      <c r="H206" s="30"/>
      <c r="K206" s="126"/>
      <c r="L206" s="126"/>
      <c r="M206" s="75" t="s">
        <v>206</v>
      </c>
      <c r="N206" s="95">
        <v>331</v>
      </c>
      <c r="O206" s="95">
        <v>42</v>
      </c>
      <c r="P206" s="92">
        <f t="shared" si="56"/>
        <v>373</v>
      </c>
      <c r="Q206" s="95">
        <v>1108</v>
      </c>
      <c r="R206" s="95">
        <v>301</v>
      </c>
      <c r="S206" s="92">
        <f t="shared" si="54"/>
        <v>1409</v>
      </c>
      <c r="T206" s="96">
        <v>24</v>
      </c>
      <c r="U206" s="96">
        <v>9</v>
      </c>
      <c r="V206" s="92">
        <f t="shared" si="57"/>
        <v>33</v>
      </c>
    </row>
    <row r="207" spans="1:22" ht="35.1" customHeight="1">
      <c r="A207" s="83"/>
      <c r="B207" s="33"/>
      <c r="C207" s="35"/>
      <c r="D207" s="36"/>
      <c r="E207" s="30"/>
      <c r="F207" s="35"/>
      <c r="G207" s="36"/>
      <c r="H207" s="30"/>
      <c r="K207" s="130" t="s">
        <v>212</v>
      </c>
      <c r="L207" s="125" t="s">
        <v>74</v>
      </c>
      <c r="M207" s="75" t="s">
        <v>9</v>
      </c>
      <c r="N207" s="75">
        <v>56</v>
      </c>
      <c r="O207" s="75">
        <v>158</v>
      </c>
      <c r="P207" s="92">
        <f t="shared" si="56"/>
        <v>214</v>
      </c>
      <c r="Q207" s="75">
        <v>343</v>
      </c>
      <c r="R207" s="75">
        <v>662</v>
      </c>
      <c r="S207" s="92">
        <f t="shared" si="54"/>
        <v>1005</v>
      </c>
      <c r="T207" s="96">
        <v>32</v>
      </c>
      <c r="U207" s="96">
        <v>87</v>
      </c>
      <c r="V207" s="92">
        <f t="shared" si="57"/>
        <v>119</v>
      </c>
    </row>
    <row r="208" spans="1:22" ht="35.1" customHeight="1" thickBot="1">
      <c r="A208" s="83"/>
      <c r="B208" s="33"/>
      <c r="C208" s="35"/>
      <c r="D208" s="36"/>
      <c r="E208" s="30"/>
      <c r="F208" s="35"/>
      <c r="G208" s="36"/>
      <c r="H208" s="30"/>
      <c r="K208" s="132"/>
      <c r="L208" s="126"/>
      <c r="M208" s="75" t="s">
        <v>10</v>
      </c>
      <c r="N208" s="75">
        <v>71</v>
      </c>
      <c r="O208" s="75">
        <v>238</v>
      </c>
      <c r="P208" s="92">
        <f t="shared" si="56"/>
        <v>309</v>
      </c>
      <c r="Q208" s="75">
        <v>333</v>
      </c>
      <c r="R208" s="75">
        <v>1337</v>
      </c>
      <c r="S208" s="92">
        <f t="shared" si="54"/>
        <v>1670</v>
      </c>
      <c r="T208" s="96">
        <v>13</v>
      </c>
      <c r="U208" s="96">
        <v>66</v>
      </c>
      <c r="V208" s="92">
        <f t="shared" si="57"/>
        <v>79</v>
      </c>
    </row>
    <row r="209" spans="1:22" ht="35.1" customHeight="1" thickTop="1">
      <c r="A209" s="140" t="s">
        <v>29</v>
      </c>
      <c r="B209" s="17" t="s">
        <v>8</v>
      </c>
      <c r="C209" s="24"/>
      <c r="D209" s="25"/>
      <c r="E209" s="86">
        <f t="shared" ref="E209:E228" si="58">C209+D209</f>
        <v>0</v>
      </c>
      <c r="F209" s="24"/>
      <c r="G209" s="25"/>
      <c r="H209" s="86">
        <f t="shared" ref="H209:H228" si="59">G209+F209</f>
        <v>0</v>
      </c>
      <c r="K209" s="132"/>
      <c r="L209" s="126"/>
      <c r="M209" s="75" t="s">
        <v>11</v>
      </c>
      <c r="N209" s="75">
        <v>40</v>
      </c>
      <c r="O209" s="75">
        <v>167</v>
      </c>
      <c r="P209" s="92">
        <f t="shared" si="56"/>
        <v>207</v>
      </c>
      <c r="Q209" s="75">
        <v>232</v>
      </c>
      <c r="R209" s="75">
        <v>879</v>
      </c>
      <c r="S209" s="92">
        <f t="shared" si="54"/>
        <v>1111</v>
      </c>
      <c r="T209" s="96">
        <v>36</v>
      </c>
      <c r="U209" s="96">
        <v>166</v>
      </c>
      <c r="V209" s="92">
        <f t="shared" si="57"/>
        <v>202</v>
      </c>
    </row>
    <row r="210" spans="1:22" ht="35.1" customHeight="1">
      <c r="A210" s="141"/>
      <c r="B210" s="8"/>
      <c r="C210" s="12"/>
      <c r="D210" s="13"/>
      <c r="E210" s="9"/>
      <c r="F210" s="12"/>
      <c r="G210" s="13"/>
      <c r="H210" s="9"/>
      <c r="K210" s="132"/>
      <c r="L210" s="93" t="s">
        <v>104</v>
      </c>
      <c r="M210" s="93" t="s">
        <v>8</v>
      </c>
      <c r="N210" s="75">
        <v>87</v>
      </c>
      <c r="O210" s="75">
        <v>209</v>
      </c>
      <c r="P210" s="92">
        <f t="shared" si="56"/>
        <v>296</v>
      </c>
      <c r="Q210" s="75">
        <v>447</v>
      </c>
      <c r="R210" s="75">
        <v>1198</v>
      </c>
      <c r="S210" s="92">
        <f t="shared" si="54"/>
        <v>1645</v>
      </c>
      <c r="T210" s="96">
        <v>53</v>
      </c>
      <c r="U210" s="96">
        <v>149</v>
      </c>
      <c r="V210" s="92">
        <f t="shared" si="57"/>
        <v>202</v>
      </c>
    </row>
    <row r="211" spans="1:22" ht="35.1" customHeight="1">
      <c r="A211" s="141"/>
      <c r="B211" s="8"/>
      <c r="C211" s="12"/>
      <c r="D211" s="13"/>
      <c r="E211" s="9"/>
      <c r="F211" s="12"/>
      <c r="G211" s="13"/>
      <c r="H211" s="9"/>
      <c r="K211" s="132"/>
      <c r="L211" s="93" t="s">
        <v>101</v>
      </c>
      <c r="M211" s="93" t="s">
        <v>8</v>
      </c>
      <c r="N211" s="75">
        <v>46</v>
      </c>
      <c r="O211" s="75">
        <v>170</v>
      </c>
      <c r="P211" s="92">
        <f t="shared" si="56"/>
        <v>216</v>
      </c>
      <c r="Q211" s="75">
        <v>232</v>
      </c>
      <c r="R211" s="75">
        <v>1036</v>
      </c>
      <c r="S211" s="92">
        <f t="shared" si="54"/>
        <v>1268</v>
      </c>
      <c r="T211" s="96">
        <v>23</v>
      </c>
      <c r="U211" s="96">
        <v>105</v>
      </c>
      <c r="V211" s="92">
        <f t="shared" si="57"/>
        <v>128</v>
      </c>
    </row>
    <row r="212" spans="1:22" ht="35.1" customHeight="1">
      <c r="A212" s="141"/>
      <c r="B212" s="8" t="s">
        <v>30</v>
      </c>
      <c r="C212" s="12"/>
      <c r="D212" s="13"/>
      <c r="E212" s="9">
        <f t="shared" si="58"/>
        <v>0</v>
      </c>
      <c r="F212" s="12"/>
      <c r="G212" s="13"/>
      <c r="H212" s="9">
        <f t="shared" si="59"/>
        <v>0</v>
      </c>
      <c r="K212" s="132"/>
      <c r="L212" s="125" t="s">
        <v>75</v>
      </c>
      <c r="M212" s="93" t="s">
        <v>8</v>
      </c>
      <c r="N212" s="75">
        <v>17</v>
      </c>
      <c r="O212" s="75">
        <v>176</v>
      </c>
      <c r="P212" s="92">
        <f t="shared" si="56"/>
        <v>193</v>
      </c>
      <c r="Q212" s="75">
        <v>197</v>
      </c>
      <c r="R212" s="75">
        <v>927</v>
      </c>
      <c r="S212" s="92">
        <f t="shared" si="54"/>
        <v>1124</v>
      </c>
      <c r="T212" s="96">
        <v>14</v>
      </c>
      <c r="U212" s="96">
        <v>142</v>
      </c>
      <c r="V212" s="92">
        <f t="shared" si="57"/>
        <v>156</v>
      </c>
    </row>
    <row r="213" spans="1:22" ht="35.1" customHeight="1">
      <c r="A213" s="141"/>
      <c r="B213" s="8" t="s">
        <v>10</v>
      </c>
      <c r="C213" s="12"/>
      <c r="D213" s="13"/>
      <c r="E213" s="9">
        <f t="shared" si="58"/>
        <v>0</v>
      </c>
      <c r="F213" s="12"/>
      <c r="G213" s="13"/>
      <c r="H213" s="9">
        <f t="shared" si="59"/>
        <v>0</v>
      </c>
      <c r="K213" s="132"/>
      <c r="L213" s="126"/>
      <c r="M213" s="75" t="s">
        <v>9</v>
      </c>
      <c r="N213" s="75">
        <v>36</v>
      </c>
      <c r="O213" s="75">
        <v>203</v>
      </c>
      <c r="P213" s="92">
        <f t="shared" si="56"/>
        <v>239</v>
      </c>
      <c r="Q213" s="75">
        <v>391</v>
      </c>
      <c r="R213" s="75">
        <v>803</v>
      </c>
      <c r="S213" s="92">
        <f t="shared" si="54"/>
        <v>1194</v>
      </c>
      <c r="T213" s="96">
        <v>20</v>
      </c>
      <c r="U213" s="96">
        <v>84</v>
      </c>
      <c r="V213" s="92">
        <f t="shared" si="57"/>
        <v>104</v>
      </c>
    </row>
    <row r="214" spans="1:22" ht="35.1" customHeight="1">
      <c r="A214" s="141"/>
      <c r="B214" s="8" t="s">
        <v>11</v>
      </c>
      <c r="C214" s="12"/>
      <c r="D214" s="13"/>
      <c r="E214" s="9">
        <f t="shared" si="58"/>
        <v>0</v>
      </c>
      <c r="F214" s="12"/>
      <c r="G214" s="13"/>
      <c r="H214" s="9">
        <f t="shared" si="59"/>
        <v>0</v>
      </c>
      <c r="K214" s="132"/>
      <c r="L214" s="126"/>
      <c r="M214" s="75" t="s">
        <v>10</v>
      </c>
      <c r="N214" s="75">
        <v>22</v>
      </c>
      <c r="O214" s="75">
        <v>154</v>
      </c>
      <c r="P214" s="92">
        <f t="shared" si="56"/>
        <v>176</v>
      </c>
      <c r="Q214" s="75">
        <v>100</v>
      </c>
      <c r="R214" s="75">
        <v>708</v>
      </c>
      <c r="S214" s="92">
        <f t="shared" si="54"/>
        <v>808</v>
      </c>
      <c r="T214" s="96">
        <v>21</v>
      </c>
      <c r="U214" s="96">
        <v>119</v>
      </c>
      <c r="V214" s="92">
        <f t="shared" si="57"/>
        <v>140</v>
      </c>
    </row>
    <row r="215" spans="1:22" ht="35.1" customHeight="1" thickBot="1">
      <c r="A215" s="141"/>
      <c r="B215" s="8" t="s">
        <v>24</v>
      </c>
      <c r="C215" s="12">
        <v>755</v>
      </c>
      <c r="D215" s="13">
        <v>241</v>
      </c>
      <c r="E215" s="9">
        <f t="shared" si="58"/>
        <v>996</v>
      </c>
      <c r="F215" s="12">
        <v>440</v>
      </c>
      <c r="G215" s="13">
        <v>230</v>
      </c>
      <c r="H215" s="9">
        <f t="shared" si="59"/>
        <v>670</v>
      </c>
      <c r="K215" s="132"/>
      <c r="L215" s="126"/>
      <c r="M215" s="75" t="s">
        <v>11</v>
      </c>
      <c r="N215" s="75">
        <v>15</v>
      </c>
      <c r="O215" s="75">
        <v>201</v>
      </c>
      <c r="P215" s="92">
        <f t="shared" si="56"/>
        <v>216</v>
      </c>
      <c r="Q215" s="75">
        <v>123</v>
      </c>
      <c r="R215" s="75">
        <v>929</v>
      </c>
      <c r="S215" s="92">
        <f t="shared" si="54"/>
        <v>1052</v>
      </c>
      <c r="T215" s="96">
        <v>14</v>
      </c>
      <c r="U215" s="96">
        <v>124</v>
      </c>
      <c r="V215" s="92">
        <f t="shared" si="57"/>
        <v>138</v>
      </c>
    </row>
    <row r="216" spans="1:22" ht="35.1" customHeight="1" thickTop="1">
      <c r="A216" s="140" t="s">
        <v>31</v>
      </c>
      <c r="B216" s="17" t="s">
        <v>8</v>
      </c>
      <c r="C216" s="24"/>
      <c r="D216" s="25"/>
      <c r="E216" s="86">
        <f t="shared" si="58"/>
        <v>0</v>
      </c>
      <c r="F216" s="24"/>
      <c r="G216" s="25"/>
      <c r="H216" s="86">
        <f t="shared" si="59"/>
        <v>0</v>
      </c>
      <c r="K216" s="132"/>
      <c r="L216" s="125" t="s">
        <v>76</v>
      </c>
      <c r="M216" s="93" t="s">
        <v>8</v>
      </c>
      <c r="N216" s="75">
        <v>50</v>
      </c>
      <c r="O216" s="75">
        <v>490</v>
      </c>
      <c r="P216" s="92">
        <f t="shared" si="56"/>
        <v>540</v>
      </c>
      <c r="Q216" s="75">
        <v>263</v>
      </c>
      <c r="R216" s="75">
        <v>2129</v>
      </c>
      <c r="S216" s="92">
        <f t="shared" si="54"/>
        <v>2392</v>
      </c>
      <c r="T216" s="96">
        <v>53</v>
      </c>
      <c r="U216" s="96">
        <v>438</v>
      </c>
      <c r="V216" s="92">
        <f t="shared" si="57"/>
        <v>491</v>
      </c>
    </row>
    <row r="217" spans="1:22" ht="35.1" customHeight="1">
      <c r="A217" s="141"/>
      <c r="B217" s="8" t="s">
        <v>21</v>
      </c>
      <c r="C217" s="12"/>
      <c r="D217" s="13"/>
      <c r="E217" s="9">
        <f t="shared" si="58"/>
        <v>0</v>
      </c>
      <c r="F217" s="12"/>
      <c r="G217" s="13"/>
      <c r="H217" s="9">
        <f t="shared" si="59"/>
        <v>0</v>
      </c>
      <c r="K217" s="132"/>
      <c r="L217" s="126"/>
      <c r="M217" s="75" t="s">
        <v>9</v>
      </c>
      <c r="N217" s="75">
        <v>125</v>
      </c>
      <c r="O217" s="75">
        <v>505</v>
      </c>
      <c r="P217" s="92">
        <f t="shared" si="56"/>
        <v>630</v>
      </c>
      <c r="Q217" s="75">
        <v>691</v>
      </c>
      <c r="R217" s="75">
        <v>2003</v>
      </c>
      <c r="S217" s="92">
        <f t="shared" si="54"/>
        <v>2694</v>
      </c>
      <c r="T217" s="96">
        <v>61</v>
      </c>
      <c r="U217" s="96">
        <v>236</v>
      </c>
      <c r="V217" s="92">
        <f t="shared" si="57"/>
        <v>297</v>
      </c>
    </row>
    <row r="218" spans="1:22" ht="35.1" customHeight="1">
      <c r="A218" s="141"/>
      <c r="B218" s="8" t="s">
        <v>27</v>
      </c>
      <c r="C218" s="12"/>
      <c r="D218" s="13"/>
      <c r="E218" s="9">
        <f t="shared" si="58"/>
        <v>0</v>
      </c>
      <c r="F218" s="12"/>
      <c r="G218" s="13"/>
      <c r="H218" s="9">
        <f t="shared" si="59"/>
        <v>0</v>
      </c>
      <c r="K218" s="132"/>
      <c r="L218" s="126"/>
      <c r="M218" s="75" t="s">
        <v>10</v>
      </c>
      <c r="N218" s="75">
        <v>55</v>
      </c>
      <c r="O218" s="75">
        <v>598</v>
      </c>
      <c r="P218" s="92">
        <f t="shared" si="56"/>
        <v>653</v>
      </c>
      <c r="Q218" s="75">
        <v>327</v>
      </c>
      <c r="R218" s="75">
        <v>2570</v>
      </c>
      <c r="S218" s="92">
        <f t="shared" si="54"/>
        <v>2897</v>
      </c>
      <c r="T218" s="96">
        <v>78</v>
      </c>
      <c r="U218" s="96">
        <v>668</v>
      </c>
      <c r="V218" s="92">
        <f t="shared" si="57"/>
        <v>746</v>
      </c>
    </row>
    <row r="219" spans="1:22" ht="35.1" customHeight="1">
      <c r="A219" s="141"/>
      <c r="B219" s="8" t="s">
        <v>9</v>
      </c>
      <c r="C219" s="12"/>
      <c r="D219" s="13"/>
      <c r="E219" s="9">
        <f t="shared" si="58"/>
        <v>0</v>
      </c>
      <c r="F219" s="12"/>
      <c r="G219" s="13"/>
      <c r="H219" s="9">
        <f t="shared" si="59"/>
        <v>0</v>
      </c>
      <c r="K219" s="132"/>
      <c r="L219" s="126"/>
      <c r="M219" s="75" t="s">
        <v>11</v>
      </c>
      <c r="N219" s="75">
        <v>23</v>
      </c>
      <c r="O219" s="75">
        <v>266</v>
      </c>
      <c r="P219" s="92">
        <f t="shared" si="56"/>
        <v>289</v>
      </c>
      <c r="Q219" s="75">
        <v>249</v>
      </c>
      <c r="R219" s="75">
        <v>1542</v>
      </c>
      <c r="S219" s="92">
        <f t="shared" si="54"/>
        <v>1791</v>
      </c>
      <c r="T219" s="96">
        <v>80</v>
      </c>
      <c r="U219" s="96">
        <v>442</v>
      </c>
      <c r="V219" s="92">
        <f t="shared" si="57"/>
        <v>522</v>
      </c>
    </row>
    <row r="220" spans="1:22" ht="35.1" customHeight="1">
      <c r="A220" s="141"/>
      <c r="B220" s="8" t="s">
        <v>22</v>
      </c>
      <c r="C220" s="12"/>
      <c r="D220" s="13"/>
      <c r="E220" s="9">
        <f t="shared" si="58"/>
        <v>0</v>
      </c>
      <c r="F220" s="12"/>
      <c r="G220" s="13"/>
      <c r="H220" s="9">
        <f t="shared" si="59"/>
        <v>0</v>
      </c>
      <c r="K220" s="132"/>
      <c r="L220" s="126"/>
      <c r="M220" s="75" t="s">
        <v>12</v>
      </c>
      <c r="N220" s="75">
        <v>70</v>
      </c>
      <c r="O220" s="75">
        <v>260</v>
      </c>
      <c r="P220" s="92">
        <f t="shared" si="56"/>
        <v>330</v>
      </c>
      <c r="Q220" s="75">
        <v>292</v>
      </c>
      <c r="R220" s="75">
        <v>1022</v>
      </c>
      <c r="S220" s="92">
        <f t="shared" si="54"/>
        <v>1314</v>
      </c>
      <c r="T220" s="96">
        <v>34</v>
      </c>
      <c r="U220" s="96">
        <v>153</v>
      </c>
      <c r="V220" s="92">
        <f t="shared" si="57"/>
        <v>187</v>
      </c>
    </row>
    <row r="221" spans="1:22" ht="35.1" customHeight="1">
      <c r="A221" s="141"/>
      <c r="B221" s="8" t="s">
        <v>11</v>
      </c>
      <c r="C221" s="12"/>
      <c r="D221" s="13"/>
      <c r="E221" s="9">
        <f t="shared" si="58"/>
        <v>0</v>
      </c>
      <c r="F221" s="12"/>
      <c r="G221" s="13"/>
      <c r="H221" s="9">
        <f t="shared" si="59"/>
        <v>0</v>
      </c>
      <c r="K221" s="132"/>
      <c r="L221" s="75" t="s">
        <v>77</v>
      </c>
      <c r="M221" s="75" t="s">
        <v>10</v>
      </c>
      <c r="N221" s="75">
        <v>12</v>
      </c>
      <c r="O221" s="75">
        <v>119</v>
      </c>
      <c r="P221" s="92">
        <f t="shared" si="56"/>
        <v>131</v>
      </c>
      <c r="Q221" s="75">
        <v>18</v>
      </c>
      <c r="R221" s="75">
        <v>203</v>
      </c>
      <c r="S221" s="92">
        <f t="shared" si="54"/>
        <v>221</v>
      </c>
      <c r="T221" s="96">
        <v>29</v>
      </c>
      <c r="U221" s="96">
        <v>101</v>
      </c>
      <c r="V221" s="92">
        <f t="shared" si="57"/>
        <v>130</v>
      </c>
    </row>
    <row r="222" spans="1:22" ht="35.1" customHeight="1">
      <c r="A222" s="141"/>
      <c r="B222" s="8" t="s">
        <v>34</v>
      </c>
      <c r="C222" s="12">
        <v>457</v>
      </c>
      <c r="D222" s="13">
        <v>665</v>
      </c>
      <c r="E222" s="9">
        <f t="shared" si="58"/>
        <v>1122</v>
      </c>
      <c r="F222" s="12">
        <v>86</v>
      </c>
      <c r="G222" s="13">
        <v>218</v>
      </c>
      <c r="H222" s="9">
        <f t="shared" si="59"/>
        <v>304</v>
      </c>
      <c r="K222" s="132"/>
      <c r="L222" s="125" t="s">
        <v>83</v>
      </c>
      <c r="M222" s="93" t="s">
        <v>8</v>
      </c>
      <c r="N222" s="75">
        <v>0</v>
      </c>
      <c r="O222" s="75">
        <v>117</v>
      </c>
      <c r="P222" s="92">
        <f t="shared" si="56"/>
        <v>117</v>
      </c>
      <c r="Q222" s="75">
        <v>0</v>
      </c>
      <c r="R222" s="75">
        <v>218</v>
      </c>
      <c r="S222" s="92">
        <f t="shared" si="54"/>
        <v>218</v>
      </c>
      <c r="T222" s="75">
        <v>0</v>
      </c>
      <c r="U222" s="75">
        <v>0</v>
      </c>
      <c r="V222" s="92">
        <f t="shared" si="57"/>
        <v>0</v>
      </c>
    </row>
    <row r="223" spans="1:22" ht="35.1" customHeight="1">
      <c r="A223" s="141"/>
      <c r="B223" s="8" t="s">
        <v>9</v>
      </c>
      <c r="C223" s="12"/>
      <c r="D223" s="13"/>
      <c r="E223" s="9">
        <f t="shared" si="58"/>
        <v>0</v>
      </c>
      <c r="F223" s="12"/>
      <c r="G223" s="13"/>
      <c r="H223" s="9">
        <f t="shared" si="59"/>
        <v>0</v>
      </c>
      <c r="K223" s="132"/>
      <c r="L223" s="126"/>
      <c r="M223" s="75" t="s">
        <v>11</v>
      </c>
      <c r="N223" s="75">
        <v>0</v>
      </c>
      <c r="O223" s="75">
        <v>157</v>
      </c>
      <c r="P223" s="92">
        <f t="shared" si="56"/>
        <v>157</v>
      </c>
      <c r="Q223" s="75">
        <v>0</v>
      </c>
      <c r="R223" s="75">
        <v>269</v>
      </c>
      <c r="S223" s="92">
        <f t="shared" si="54"/>
        <v>269</v>
      </c>
      <c r="T223" s="75">
        <v>0</v>
      </c>
      <c r="U223" s="75">
        <v>0</v>
      </c>
      <c r="V223" s="92">
        <f t="shared" si="57"/>
        <v>0</v>
      </c>
    </row>
    <row r="224" spans="1:22" ht="35.1" customHeight="1">
      <c r="A224" s="141"/>
      <c r="B224" s="8" t="s">
        <v>22</v>
      </c>
      <c r="C224" s="12"/>
      <c r="D224" s="13"/>
      <c r="E224" s="9">
        <f t="shared" si="58"/>
        <v>0</v>
      </c>
      <c r="F224" s="12"/>
      <c r="G224" s="13"/>
      <c r="H224" s="9">
        <f t="shared" si="59"/>
        <v>0</v>
      </c>
      <c r="K224" s="132"/>
      <c r="L224" s="126"/>
      <c r="M224" s="75" t="s">
        <v>12</v>
      </c>
      <c r="N224" s="75">
        <v>0</v>
      </c>
      <c r="O224" s="75">
        <v>336</v>
      </c>
      <c r="P224" s="92">
        <f t="shared" si="56"/>
        <v>336</v>
      </c>
      <c r="Q224" s="75">
        <v>0</v>
      </c>
      <c r="R224" s="75">
        <v>884</v>
      </c>
      <c r="S224" s="92">
        <f t="shared" si="54"/>
        <v>884</v>
      </c>
      <c r="T224" s="75">
        <v>0</v>
      </c>
      <c r="U224" s="75">
        <v>0</v>
      </c>
      <c r="V224" s="92">
        <f t="shared" si="57"/>
        <v>0</v>
      </c>
    </row>
    <row r="225" spans="1:22" ht="35.1" customHeight="1">
      <c r="A225" s="141"/>
      <c r="B225" s="8" t="s">
        <v>10</v>
      </c>
      <c r="C225" s="12"/>
      <c r="D225" s="13"/>
      <c r="E225" s="9">
        <f t="shared" si="58"/>
        <v>0</v>
      </c>
      <c r="F225" s="12"/>
      <c r="G225" s="13"/>
      <c r="H225" s="9">
        <f t="shared" si="59"/>
        <v>0</v>
      </c>
      <c r="K225" s="132"/>
      <c r="L225" s="129" t="s">
        <v>213</v>
      </c>
      <c r="M225" s="94" t="s">
        <v>8</v>
      </c>
      <c r="N225" s="94">
        <f>N222+N216+N212+N211+N210</f>
        <v>200</v>
      </c>
      <c r="O225" s="94">
        <f>O222+O216+O212+O211+O210</f>
        <v>1162</v>
      </c>
      <c r="P225" s="92">
        <f t="shared" si="56"/>
        <v>1362</v>
      </c>
      <c r="Q225" s="94">
        <f t="shared" ref="Q225:R225" si="60">Q222+Q216+Q212+Q211+Q210</f>
        <v>1139</v>
      </c>
      <c r="R225" s="94">
        <f t="shared" si="60"/>
        <v>5508</v>
      </c>
      <c r="S225" s="92">
        <f t="shared" si="54"/>
        <v>6647</v>
      </c>
      <c r="T225" s="94">
        <f t="shared" ref="T225:U225" si="61">T222+T216+T212+T211+T210</f>
        <v>143</v>
      </c>
      <c r="U225" s="94">
        <f t="shared" si="61"/>
        <v>834</v>
      </c>
      <c r="V225" s="92">
        <f t="shared" si="57"/>
        <v>977</v>
      </c>
    </row>
    <row r="226" spans="1:22" ht="35.1" customHeight="1">
      <c r="A226" s="141"/>
      <c r="B226" s="8" t="s">
        <v>11</v>
      </c>
      <c r="C226" s="12"/>
      <c r="D226" s="13"/>
      <c r="E226" s="9">
        <f t="shared" si="58"/>
        <v>0</v>
      </c>
      <c r="F226" s="12"/>
      <c r="G226" s="13"/>
      <c r="H226" s="9">
        <f t="shared" si="59"/>
        <v>0</v>
      </c>
      <c r="K226" s="132"/>
      <c r="L226" s="129"/>
      <c r="M226" s="94" t="s">
        <v>9</v>
      </c>
      <c r="N226" s="94">
        <f>N217+N213+N207</f>
        <v>217</v>
      </c>
      <c r="O226" s="94">
        <f>O217+O213+O207</f>
        <v>866</v>
      </c>
      <c r="P226" s="92">
        <f t="shared" si="56"/>
        <v>1083</v>
      </c>
      <c r="Q226" s="94">
        <f t="shared" ref="Q226:R226" si="62">Q217+Q213+Q207</f>
        <v>1425</v>
      </c>
      <c r="R226" s="94">
        <f t="shared" si="62"/>
        <v>3468</v>
      </c>
      <c r="S226" s="92">
        <f t="shared" si="54"/>
        <v>4893</v>
      </c>
      <c r="T226" s="94">
        <f t="shared" ref="T226:U226" si="63">T217+T213+T207</f>
        <v>113</v>
      </c>
      <c r="U226" s="94">
        <f t="shared" si="63"/>
        <v>407</v>
      </c>
      <c r="V226" s="92">
        <f t="shared" si="57"/>
        <v>520</v>
      </c>
    </row>
    <row r="227" spans="1:22" ht="35.1" customHeight="1">
      <c r="A227" s="141"/>
      <c r="B227" s="8" t="s">
        <v>24</v>
      </c>
      <c r="C227" s="12">
        <v>747</v>
      </c>
      <c r="D227" s="13">
        <v>285</v>
      </c>
      <c r="E227" s="9">
        <f t="shared" si="58"/>
        <v>1032</v>
      </c>
      <c r="F227" s="12">
        <v>256</v>
      </c>
      <c r="G227" s="13">
        <v>69</v>
      </c>
      <c r="H227" s="9">
        <f t="shared" si="59"/>
        <v>325</v>
      </c>
      <c r="K227" s="132"/>
      <c r="L227" s="129"/>
      <c r="M227" s="94" t="s">
        <v>10</v>
      </c>
      <c r="N227" s="94">
        <f>N221+N218+N214+N208</f>
        <v>160</v>
      </c>
      <c r="O227" s="94">
        <f>O221+O218+O214+O208</f>
        <v>1109</v>
      </c>
      <c r="P227" s="92">
        <f t="shared" si="56"/>
        <v>1269</v>
      </c>
      <c r="Q227" s="94">
        <f>Q221+Q218+Q214+Q208</f>
        <v>778</v>
      </c>
      <c r="R227" s="94">
        <f>R221+R218+R214+R208</f>
        <v>4818</v>
      </c>
      <c r="S227" s="92">
        <f t="shared" si="54"/>
        <v>5596</v>
      </c>
      <c r="T227" s="94">
        <f>T221+T218+T214+T208</f>
        <v>141</v>
      </c>
      <c r="U227" s="94">
        <f>U221+U218+U214+U208</f>
        <v>954</v>
      </c>
      <c r="V227" s="92">
        <f t="shared" si="57"/>
        <v>1095</v>
      </c>
    </row>
    <row r="228" spans="1:22" ht="35.1" customHeight="1" thickBot="1">
      <c r="A228" s="142"/>
      <c r="B228" s="21" t="s">
        <v>25</v>
      </c>
      <c r="C228" s="22"/>
      <c r="D228" s="23"/>
      <c r="E228" s="87">
        <f t="shared" si="58"/>
        <v>0</v>
      </c>
      <c r="F228" s="22"/>
      <c r="G228" s="23"/>
      <c r="H228" s="87">
        <f t="shared" si="59"/>
        <v>0</v>
      </c>
      <c r="K228" s="132"/>
      <c r="L228" s="129"/>
      <c r="M228" s="94" t="s">
        <v>11</v>
      </c>
      <c r="N228" s="94">
        <f>N223+N219+N215+N209</f>
        <v>78</v>
      </c>
      <c r="O228" s="94">
        <f>O223+O219+O215+O209</f>
        <v>791</v>
      </c>
      <c r="P228" s="92">
        <f t="shared" si="56"/>
        <v>869</v>
      </c>
      <c r="Q228" s="94">
        <f>Q223+Q219+Q215+Q209</f>
        <v>604</v>
      </c>
      <c r="R228" s="94">
        <f>R223+R219+R215+R209</f>
        <v>3619</v>
      </c>
      <c r="S228" s="92">
        <f t="shared" si="54"/>
        <v>4223</v>
      </c>
      <c r="T228" s="94">
        <f>T223+T219+T215+T209</f>
        <v>130</v>
      </c>
      <c r="U228" s="94">
        <f>U223+U219+U215+U209</f>
        <v>732</v>
      </c>
      <c r="V228" s="92">
        <f t="shared" si="57"/>
        <v>862</v>
      </c>
    </row>
    <row r="229" spans="1:22" ht="35.1" customHeight="1" thickTop="1">
      <c r="A229" s="83"/>
      <c r="B229" s="33"/>
      <c r="C229" s="35"/>
      <c r="D229" s="36"/>
      <c r="E229" s="30"/>
      <c r="F229" s="35"/>
      <c r="G229" s="36"/>
      <c r="H229" s="30"/>
      <c r="K229" s="132"/>
      <c r="L229" s="129"/>
      <c r="M229" s="94" t="s">
        <v>12</v>
      </c>
      <c r="N229" s="94">
        <f>N224+N220</f>
        <v>70</v>
      </c>
      <c r="O229" s="94">
        <f>O224+O220</f>
        <v>596</v>
      </c>
      <c r="P229" s="92">
        <f t="shared" si="56"/>
        <v>666</v>
      </c>
      <c r="Q229" s="94">
        <f>Q224+Q220</f>
        <v>292</v>
      </c>
      <c r="R229" s="94">
        <f>R224+R220</f>
        <v>1906</v>
      </c>
      <c r="S229" s="92">
        <f t="shared" si="54"/>
        <v>2198</v>
      </c>
      <c r="T229" s="94">
        <f>T224+T220</f>
        <v>34</v>
      </c>
      <c r="U229" s="94">
        <f>U224+U220</f>
        <v>153</v>
      </c>
      <c r="V229" s="92">
        <f t="shared" si="57"/>
        <v>187</v>
      </c>
    </row>
    <row r="230" spans="1:22" s="104" customFormat="1" ht="35.1" customHeight="1">
      <c r="A230" s="39"/>
      <c r="B230" s="40"/>
      <c r="C230" s="41"/>
      <c r="D230" s="42"/>
      <c r="E230" s="40"/>
      <c r="F230" s="41"/>
      <c r="G230" s="42"/>
      <c r="H230" s="40"/>
      <c r="K230" s="130" t="s">
        <v>222</v>
      </c>
      <c r="L230" s="93" t="s">
        <v>214</v>
      </c>
      <c r="M230" s="93" t="s">
        <v>220</v>
      </c>
      <c r="N230" s="75">
        <v>7</v>
      </c>
      <c r="O230" s="75">
        <v>91</v>
      </c>
      <c r="P230" s="92">
        <f t="shared" ref="P230:P244" si="64">O230+N230</f>
        <v>98</v>
      </c>
      <c r="Q230" s="75">
        <v>39</v>
      </c>
      <c r="R230" s="75">
        <v>336</v>
      </c>
      <c r="S230" s="92">
        <f t="shared" ref="S230:S244" si="65">R230+Q230</f>
        <v>375</v>
      </c>
      <c r="T230" s="75">
        <v>0</v>
      </c>
      <c r="U230" s="75">
        <v>0</v>
      </c>
      <c r="V230" s="92">
        <f t="shared" si="57"/>
        <v>0</v>
      </c>
    </row>
    <row r="231" spans="1:22" s="104" customFormat="1" ht="35.1" customHeight="1">
      <c r="A231" s="39"/>
      <c r="B231" s="40"/>
      <c r="C231" s="41"/>
      <c r="D231" s="42"/>
      <c r="E231" s="40"/>
      <c r="F231" s="41"/>
      <c r="G231" s="42"/>
      <c r="H231" s="40"/>
      <c r="K231" s="130"/>
      <c r="L231" s="125" t="s">
        <v>76</v>
      </c>
      <c r="M231" s="93" t="s">
        <v>220</v>
      </c>
      <c r="N231" s="75">
        <v>19</v>
      </c>
      <c r="O231" s="75">
        <v>237</v>
      </c>
      <c r="P231" s="92">
        <f t="shared" si="64"/>
        <v>256</v>
      </c>
      <c r="Q231" s="75">
        <v>90</v>
      </c>
      <c r="R231" s="75">
        <v>743</v>
      </c>
      <c r="S231" s="92">
        <f t="shared" si="65"/>
        <v>833</v>
      </c>
      <c r="T231" s="75">
        <v>11</v>
      </c>
      <c r="U231" s="75">
        <v>111</v>
      </c>
      <c r="V231" s="92">
        <f t="shared" si="57"/>
        <v>122</v>
      </c>
    </row>
    <row r="232" spans="1:22" s="104" customFormat="1" ht="35.1" customHeight="1">
      <c r="A232" s="39"/>
      <c r="B232" s="40"/>
      <c r="C232" s="41"/>
      <c r="D232" s="42"/>
      <c r="E232" s="40"/>
      <c r="F232" s="41"/>
      <c r="G232" s="42"/>
      <c r="H232" s="40"/>
      <c r="K232" s="130"/>
      <c r="L232" s="125"/>
      <c r="M232" s="75" t="s">
        <v>200</v>
      </c>
      <c r="N232" s="75">
        <v>117</v>
      </c>
      <c r="O232" s="75">
        <v>328</v>
      </c>
      <c r="P232" s="92">
        <f t="shared" si="64"/>
        <v>445</v>
      </c>
      <c r="Q232" s="75">
        <v>312</v>
      </c>
      <c r="R232" s="75">
        <v>932</v>
      </c>
      <c r="S232" s="92">
        <f t="shared" si="65"/>
        <v>1244</v>
      </c>
      <c r="T232" s="96">
        <v>22</v>
      </c>
      <c r="U232" s="96">
        <v>93</v>
      </c>
      <c r="V232" s="92">
        <f t="shared" si="57"/>
        <v>115</v>
      </c>
    </row>
    <row r="233" spans="1:22" s="104" customFormat="1" ht="35.1" customHeight="1">
      <c r="A233" s="39"/>
      <c r="B233" s="40"/>
      <c r="C233" s="41"/>
      <c r="D233" s="42"/>
      <c r="E233" s="40"/>
      <c r="F233" s="41"/>
      <c r="G233" s="42"/>
      <c r="H233" s="40"/>
      <c r="K233" s="130"/>
      <c r="L233" s="125"/>
      <c r="M233" s="75" t="s">
        <v>201</v>
      </c>
      <c r="N233" s="75">
        <v>25</v>
      </c>
      <c r="O233" s="75">
        <v>324</v>
      </c>
      <c r="P233" s="92">
        <f t="shared" si="64"/>
        <v>349</v>
      </c>
      <c r="Q233" s="75">
        <v>102</v>
      </c>
      <c r="R233" s="75">
        <v>1035</v>
      </c>
      <c r="S233" s="92">
        <f t="shared" si="65"/>
        <v>1137</v>
      </c>
      <c r="T233" s="96">
        <v>8</v>
      </c>
      <c r="U233" s="96">
        <v>97</v>
      </c>
      <c r="V233" s="92">
        <f t="shared" si="57"/>
        <v>105</v>
      </c>
    </row>
    <row r="234" spans="1:22" s="104" customFormat="1" ht="35.1" customHeight="1">
      <c r="A234" s="39"/>
      <c r="B234" s="40"/>
      <c r="C234" s="41"/>
      <c r="D234" s="42"/>
      <c r="E234" s="40"/>
      <c r="F234" s="41"/>
      <c r="G234" s="42"/>
      <c r="H234" s="40"/>
      <c r="K234" s="130"/>
      <c r="L234" s="125"/>
      <c r="M234" s="75" t="s">
        <v>205</v>
      </c>
      <c r="N234" s="75">
        <v>36</v>
      </c>
      <c r="O234" s="75">
        <v>198</v>
      </c>
      <c r="P234" s="92">
        <f t="shared" si="64"/>
        <v>234</v>
      </c>
      <c r="Q234" s="75">
        <v>136</v>
      </c>
      <c r="R234" s="75">
        <v>780</v>
      </c>
      <c r="S234" s="92">
        <f t="shared" si="65"/>
        <v>916</v>
      </c>
      <c r="T234" s="96">
        <v>14</v>
      </c>
      <c r="U234" s="96">
        <v>129</v>
      </c>
      <c r="V234" s="92">
        <f t="shared" si="57"/>
        <v>143</v>
      </c>
    </row>
    <row r="235" spans="1:22" s="104" customFormat="1" ht="35.1" customHeight="1">
      <c r="A235" s="39"/>
      <c r="B235" s="40"/>
      <c r="C235" s="41"/>
      <c r="D235" s="42"/>
      <c r="E235" s="40"/>
      <c r="F235" s="41"/>
      <c r="G235" s="42"/>
      <c r="H235" s="40"/>
      <c r="K235" s="130"/>
      <c r="L235" s="125"/>
      <c r="M235" s="75" t="s">
        <v>219</v>
      </c>
      <c r="N235" s="75">
        <v>104</v>
      </c>
      <c r="O235" s="75">
        <v>252</v>
      </c>
      <c r="P235" s="92">
        <f t="shared" si="64"/>
        <v>356</v>
      </c>
      <c r="Q235" s="75">
        <v>275</v>
      </c>
      <c r="R235" s="75">
        <v>677</v>
      </c>
      <c r="S235" s="92">
        <f t="shared" si="65"/>
        <v>952</v>
      </c>
      <c r="T235" s="96">
        <v>13</v>
      </c>
      <c r="U235" s="96">
        <v>75</v>
      </c>
      <c r="V235" s="92">
        <f t="shared" si="57"/>
        <v>88</v>
      </c>
    </row>
    <row r="236" spans="1:22" s="104" customFormat="1" ht="35.1" customHeight="1">
      <c r="A236" s="39"/>
      <c r="B236" s="40"/>
      <c r="C236" s="41"/>
      <c r="D236" s="42"/>
      <c r="E236" s="40"/>
      <c r="F236" s="41"/>
      <c r="G236" s="42"/>
      <c r="H236" s="40"/>
      <c r="K236" s="130"/>
      <c r="L236" s="75" t="s">
        <v>83</v>
      </c>
      <c r="M236" s="75" t="s">
        <v>219</v>
      </c>
      <c r="N236" s="75">
        <v>0</v>
      </c>
      <c r="O236" s="75">
        <v>188</v>
      </c>
      <c r="P236" s="92">
        <f t="shared" si="64"/>
        <v>188</v>
      </c>
      <c r="Q236" s="75">
        <v>0</v>
      </c>
      <c r="R236" s="75">
        <v>190</v>
      </c>
      <c r="S236" s="92">
        <f t="shared" si="65"/>
        <v>190</v>
      </c>
      <c r="T236" s="75">
        <v>0</v>
      </c>
      <c r="U236" s="75">
        <v>0</v>
      </c>
      <c r="V236" s="92">
        <f t="shared" si="57"/>
        <v>0</v>
      </c>
    </row>
    <row r="237" spans="1:22" s="104" customFormat="1" ht="35.1" customHeight="1">
      <c r="A237" s="39"/>
      <c r="B237" s="40"/>
      <c r="C237" s="41"/>
      <c r="D237" s="42"/>
      <c r="E237" s="40"/>
      <c r="F237" s="41"/>
      <c r="G237" s="42"/>
      <c r="H237" s="40"/>
      <c r="K237" s="130"/>
      <c r="L237" s="129" t="s">
        <v>215</v>
      </c>
      <c r="M237" s="94" t="s">
        <v>220</v>
      </c>
      <c r="N237" s="94">
        <f>N230+N231</f>
        <v>26</v>
      </c>
      <c r="O237" s="94">
        <f>O230+O231</f>
        <v>328</v>
      </c>
      <c r="P237" s="92">
        <f t="shared" si="64"/>
        <v>354</v>
      </c>
      <c r="Q237" s="94">
        <f t="shared" ref="Q237:R237" si="66">Q230+Q231</f>
        <v>129</v>
      </c>
      <c r="R237" s="94">
        <f t="shared" si="66"/>
        <v>1079</v>
      </c>
      <c r="S237" s="92">
        <f t="shared" si="65"/>
        <v>1208</v>
      </c>
      <c r="T237" s="94">
        <f t="shared" ref="T237:U237" si="67">T230+T231</f>
        <v>11</v>
      </c>
      <c r="U237" s="94">
        <f t="shared" si="67"/>
        <v>111</v>
      </c>
      <c r="V237" s="92">
        <f t="shared" si="57"/>
        <v>122</v>
      </c>
    </row>
    <row r="238" spans="1:22" s="104" customFormat="1" ht="35.1" customHeight="1">
      <c r="A238" s="39"/>
      <c r="B238" s="40"/>
      <c r="C238" s="41"/>
      <c r="D238" s="42"/>
      <c r="E238" s="40"/>
      <c r="F238" s="41"/>
      <c r="G238" s="42"/>
      <c r="H238" s="40"/>
      <c r="K238" s="130"/>
      <c r="L238" s="129"/>
      <c r="M238" s="94" t="s">
        <v>127</v>
      </c>
      <c r="N238" s="94">
        <f t="shared" ref="N238:O240" si="68">N232</f>
        <v>117</v>
      </c>
      <c r="O238" s="94">
        <f t="shared" si="68"/>
        <v>328</v>
      </c>
      <c r="P238" s="92">
        <f t="shared" si="64"/>
        <v>445</v>
      </c>
      <c r="Q238" s="94">
        <f t="shared" ref="Q238:R238" si="69">Q232</f>
        <v>312</v>
      </c>
      <c r="R238" s="94">
        <f t="shared" si="69"/>
        <v>932</v>
      </c>
      <c r="S238" s="92">
        <f t="shared" si="65"/>
        <v>1244</v>
      </c>
      <c r="T238" s="94">
        <f t="shared" ref="T238:U238" si="70">T232</f>
        <v>22</v>
      </c>
      <c r="U238" s="94">
        <f t="shared" si="70"/>
        <v>93</v>
      </c>
      <c r="V238" s="92">
        <f t="shared" si="57"/>
        <v>115</v>
      </c>
    </row>
    <row r="239" spans="1:22" s="104" customFormat="1" ht="35.1" customHeight="1">
      <c r="A239" s="39"/>
      <c r="B239" s="40"/>
      <c r="C239" s="41"/>
      <c r="D239" s="42"/>
      <c r="E239" s="40"/>
      <c r="F239" s="41"/>
      <c r="G239" s="42"/>
      <c r="H239" s="40"/>
      <c r="K239" s="130"/>
      <c r="L239" s="129"/>
      <c r="M239" s="94" t="s">
        <v>201</v>
      </c>
      <c r="N239" s="94">
        <f t="shared" si="68"/>
        <v>25</v>
      </c>
      <c r="O239" s="94">
        <f t="shared" si="68"/>
        <v>324</v>
      </c>
      <c r="P239" s="92">
        <f t="shared" si="64"/>
        <v>349</v>
      </c>
      <c r="Q239" s="94">
        <f t="shared" ref="Q239:R239" si="71">Q233</f>
        <v>102</v>
      </c>
      <c r="R239" s="94">
        <f t="shared" si="71"/>
        <v>1035</v>
      </c>
      <c r="S239" s="92">
        <f t="shared" si="65"/>
        <v>1137</v>
      </c>
      <c r="T239" s="94">
        <f t="shared" ref="T239:U239" si="72">T233</f>
        <v>8</v>
      </c>
      <c r="U239" s="94">
        <f t="shared" si="72"/>
        <v>97</v>
      </c>
      <c r="V239" s="92">
        <f t="shared" si="57"/>
        <v>105</v>
      </c>
    </row>
    <row r="240" spans="1:22" s="104" customFormat="1" ht="35.1" customHeight="1">
      <c r="A240" s="39"/>
      <c r="B240" s="40"/>
      <c r="C240" s="41"/>
      <c r="D240" s="42"/>
      <c r="E240" s="40"/>
      <c r="F240" s="41"/>
      <c r="G240" s="42"/>
      <c r="H240" s="40"/>
      <c r="K240" s="130"/>
      <c r="L240" s="129"/>
      <c r="M240" s="94" t="s">
        <v>205</v>
      </c>
      <c r="N240" s="94">
        <f t="shared" si="68"/>
        <v>36</v>
      </c>
      <c r="O240" s="94">
        <f t="shared" si="68"/>
        <v>198</v>
      </c>
      <c r="P240" s="92">
        <f t="shared" si="64"/>
        <v>234</v>
      </c>
      <c r="Q240" s="94">
        <f t="shared" ref="Q240:R240" si="73">Q234</f>
        <v>136</v>
      </c>
      <c r="R240" s="94">
        <f t="shared" si="73"/>
        <v>780</v>
      </c>
      <c r="S240" s="92">
        <f t="shared" si="65"/>
        <v>916</v>
      </c>
      <c r="T240" s="94">
        <f t="shared" ref="T240:U240" si="74">T234</f>
        <v>14</v>
      </c>
      <c r="U240" s="94">
        <f t="shared" si="74"/>
        <v>129</v>
      </c>
      <c r="V240" s="92">
        <f t="shared" si="57"/>
        <v>143</v>
      </c>
    </row>
    <row r="241" spans="1:22" s="104" customFormat="1" ht="35.1" customHeight="1">
      <c r="A241" s="39"/>
      <c r="B241" s="40"/>
      <c r="C241" s="41"/>
      <c r="D241" s="42"/>
      <c r="E241" s="40"/>
      <c r="F241" s="41"/>
      <c r="G241" s="42"/>
      <c r="H241" s="40"/>
      <c r="K241" s="130"/>
      <c r="L241" s="129"/>
      <c r="M241" s="94" t="s">
        <v>219</v>
      </c>
      <c r="N241" s="94">
        <f>N235+N236</f>
        <v>104</v>
      </c>
      <c r="O241" s="94">
        <f>O235+O236</f>
        <v>440</v>
      </c>
      <c r="P241" s="92">
        <f t="shared" si="64"/>
        <v>544</v>
      </c>
      <c r="Q241" s="94">
        <f t="shared" ref="Q241:R241" si="75">Q235+Q236</f>
        <v>275</v>
      </c>
      <c r="R241" s="94">
        <f t="shared" si="75"/>
        <v>867</v>
      </c>
      <c r="S241" s="92">
        <f t="shared" si="65"/>
        <v>1142</v>
      </c>
      <c r="T241" s="94">
        <f t="shared" ref="T241:U241" si="76">T235+T236</f>
        <v>13</v>
      </c>
      <c r="U241" s="94">
        <f t="shared" si="76"/>
        <v>75</v>
      </c>
      <c r="V241" s="92">
        <f t="shared" si="57"/>
        <v>88</v>
      </c>
    </row>
    <row r="242" spans="1:22" s="104" customFormat="1" ht="35.1" customHeight="1">
      <c r="A242" s="39"/>
      <c r="B242" s="40"/>
      <c r="C242" s="41"/>
      <c r="D242" s="42"/>
      <c r="E242" s="40"/>
      <c r="F242" s="41"/>
      <c r="G242" s="42"/>
      <c r="H242" s="40"/>
      <c r="K242" s="130" t="s">
        <v>223</v>
      </c>
      <c r="L242" s="93" t="s">
        <v>108</v>
      </c>
      <c r="M242" s="93" t="s">
        <v>209</v>
      </c>
      <c r="N242" s="75">
        <v>6</v>
      </c>
      <c r="O242" s="75">
        <v>51</v>
      </c>
      <c r="P242" s="92">
        <f t="shared" si="64"/>
        <v>57</v>
      </c>
      <c r="Q242" s="75">
        <v>18</v>
      </c>
      <c r="R242" s="75">
        <v>174</v>
      </c>
      <c r="S242" s="92">
        <f t="shared" si="65"/>
        <v>192</v>
      </c>
      <c r="T242" s="75">
        <v>0</v>
      </c>
      <c r="U242" s="75">
        <v>0</v>
      </c>
      <c r="V242" s="92">
        <f t="shared" si="57"/>
        <v>0</v>
      </c>
    </row>
    <row r="243" spans="1:22" s="104" customFormat="1" ht="35.1" customHeight="1">
      <c r="A243" s="39"/>
      <c r="B243" s="40"/>
      <c r="C243" s="41"/>
      <c r="D243" s="42"/>
      <c r="E243" s="40"/>
      <c r="F243" s="41"/>
      <c r="G243" s="42"/>
      <c r="H243" s="40"/>
      <c r="K243" s="130"/>
      <c r="L243" s="125" t="s">
        <v>109</v>
      </c>
      <c r="M243" s="93" t="s">
        <v>209</v>
      </c>
      <c r="N243" s="75">
        <v>33</v>
      </c>
      <c r="O243" s="75">
        <v>155</v>
      </c>
      <c r="P243" s="92">
        <f t="shared" si="64"/>
        <v>188</v>
      </c>
      <c r="Q243" s="75">
        <v>102</v>
      </c>
      <c r="R243" s="75">
        <v>564</v>
      </c>
      <c r="S243" s="92">
        <f t="shared" si="65"/>
        <v>666</v>
      </c>
      <c r="T243" s="96">
        <v>20</v>
      </c>
      <c r="U243" s="96">
        <v>79</v>
      </c>
      <c r="V243" s="92">
        <f t="shared" si="57"/>
        <v>99</v>
      </c>
    </row>
    <row r="244" spans="1:22" s="104" customFormat="1" ht="35.1" customHeight="1">
      <c r="A244" s="39"/>
      <c r="B244" s="40"/>
      <c r="C244" s="41"/>
      <c r="D244" s="42"/>
      <c r="E244" s="40"/>
      <c r="F244" s="41"/>
      <c r="G244" s="42"/>
      <c r="H244" s="40"/>
      <c r="K244" s="130"/>
      <c r="L244" s="125"/>
      <c r="M244" s="75" t="s">
        <v>218</v>
      </c>
      <c r="N244" s="75">
        <v>67</v>
      </c>
      <c r="O244" s="75">
        <v>191</v>
      </c>
      <c r="P244" s="92">
        <f t="shared" si="64"/>
        <v>258</v>
      </c>
      <c r="Q244" s="75">
        <v>231</v>
      </c>
      <c r="R244" s="75">
        <v>539</v>
      </c>
      <c r="S244" s="92">
        <f t="shared" si="65"/>
        <v>770</v>
      </c>
      <c r="T244" s="96">
        <v>26</v>
      </c>
      <c r="U244" s="96">
        <v>63</v>
      </c>
      <c r="V244" s="92">
        <f t="shared" si="57"/>
        <v>89</v>
      </c>
    </row>
    <row r="245" spans="1:22" s="104" customFormat="1" ht="35.1" customHeight="1">
      <c r="A245" s="39"/>
      <c r="B245" s="40"/>
      <c r="C245" s="41"/>
      <c r="D245" s="42"/>
      <c r="E245" s="40"/>
      <c r="F245" s="41"/>
      <c r="G245" s="42"/>
      <c r="H245" s="40"/>
      <c r="K245" s="130"/>
      <c r="L245" s="129" t="s">
        <v>216</v>
      </c>
      <c r="M245" s="94" t="s">
        <v>217</v>
      </c>
      <c r="N245" s="94">
        <f>N243+N242</f>
        <v>39</v>
      </c>
      <c r="O245" s="94">
        <f>O243+O242</f>
        <v>206</v>
      </c>
      <c r="P245" s="92">
        <f t="shared" ref="P245:P246" si="77">O245+N245</f>
        <v>245</v>
      </c>
      <c r="Q245" s="94">
        <f t="shared" ref="Q245:R245" si="78">Q243+Q242</f>
        <v>120</v>
      </c>
      <c r="R245" s="94">
        <f t="shared" si="78"/>
        <v>738</v>
      </c>
      <c r="S245" s="92">
        <f t="shared" ref="S245:S246" si="79">R245+Q245</f>
        <v>858</v>
      </c>
      <c r="T245" s="94">
        <f t="shared" ref="T245:U245" si="80">T243+T242</f>
        <v>20</v>
      </c>
      <c r="U245" s="94">
        <f t="shared" si="80"/>
        <v>79</v>
      </c>
      <c r="V245" s="92">
        <f t="shared" si="57"/>
        <v>99</v>
      </c>
    </row>
    <row r="246" spans="1:22" s="104" customFormat="1" ht="35.1" customHeight="1">
      <c r="A246" s="39"/>
      <c r="B246" s="40"/>
      <c r="C246" s="41"/>
      <c r="D246" s="42"/>
      <c r="E246" s="40"/>
      <c r="F246" s="41"/>
      <c r="G246" s="42"/>
      <c r="H246" s="40"/>
      <c r="K246" s="130"/>
      <c r="L246" s="129"/>
      <c r="M246" s="94" t="s">
        <v>218</v>
      </c>
      <c r="N246" s="94">
        <f>N244</f>
        <v>67</v>
      </c>
      <c r="O246" s="94">
        <f>O244</f>
        <v>191</v>
      </c>
      <c r="P246" s="92">
        <f t="shared" si="77"/>
        <v>258</v>
      </c>
      <c r="Q246" s="94">
        <f t="shared" ref="Q246:R246" si="81">Q244</f>
        <v>231</v>
      </c>
      <c r="R246" s="94">
        <f t="shared" si="81"/>
        <v>539</v>
      </c>
      <c r="S246" s="92">
        <f t="shared" si="79"/>
        <v>770</v>
      </c>
      <c r="T246" s="94">
        <f t="shared" ref="T246:U246" si="82">T244</f>
        <v>26</v>
      </c>
      <c r="U246" s="94">
        <f t="shared" si="82"/>
        <v>63</v>
      </c>
      <c r="V246" s="92">
        <f t="shared" si="57"/>
        <v>89</v>
      </c>
    </row>
    <row r="247" spans="1:22" ht="35.1" customHeight="1">
      <c r="A247" s="83"/>
      <c r="B247" s="33"/>
      <c r="C247" s="35"/>
      <c r="D247" s="36"/>
      <c r="E247" s="30"/>
      <c r="F247" s="35"/>
      <c r="G247" s="36"/>
      <c r="H247" s="30"/>
      <c r="K247" s="125" t="s">
        <v>38</v>
      </c>
      <c r="L247" s="125"/>
      <c r="M247" s="93" t="s">
        <v>8</v>
      </c>
      <c r="N247" s="95">
        <v>511</v>
      </c>
      <c r="O247" s="95">
        <v>735</v>
      </c>
      <c r="P247" s="92">
        <f t="shared" si="56"/>
        <v>1246</v>
      </c>
      <c r="Q247" s="95">
        <v>3879</v>
      </c>
      <c r="R247" s="95">
        <v>4279</v>
      </c>
      <c r="S247" s="92">
        <f t="shared" si="54"/>
        <v>8158</v>
      </c>
      <c r="T247" s="96">
        <v>450</v>
      </c>
      <c r="U247" s="96">
        <v>414</v>
      </c>
      <c r="V247" s="92">
        <f t="shared" si="57"/>
        <v>864</v>
      </c>
    </row>
    <row r="248" spans="1:22" ht="35.1" customHeight="1">
      <c r="A248" s="83"/>
      <c r="B248" s="33"/>
      <c r="C248" s="35"/>
      <c r="D248" s="36"/>
      <c r="E248" s="30"/>
      <c r="F248" s="35"/>
      <c r="G248" s="36"/>
      <c r="H248" s="30"/>
      <c r="K248" s="126"/>
      <c r="L248" s="126"/>
      <c r="M248" s="75" t="s">
        <v>9</v>
      </c>
      <c r="N248" s="95">
        <v>353</v>
      </c>
      <c r="O248" s="95">
        <v>512</v>
      </c>
      <c r="P248" s="92">
        <f t="shared" si="56"/>
        <v>865</v>
      </c>
      <c r="Q248" s="95">
        <v>1426</v>
      </c>
      <c r="R248" s="95">
        <v>1616</v>
      </c>
      <c r="S248" s="92">
        <f t="shared" si="54"/>
        <v>3042</v>
      </c>
      <c r="T248" s="95">
        <v>0</v>
      </c>
      <c r="U248" s="95">
        <v>0</v>
      </c>
      <c r="V248" s="92">
        <f t="shared" si="57"/>
        <v>0</v>
      </c>
    </row>
    <row r="249" spans="1:22" ht="35.1" customHeight="1">
      <c r="A249" s="83"/>
      <c r="B249" s="33"/>
      <c r="C249" s="35"/>
      <c r="D249" s="36"/>
      <c r="E249" s="30"/>
      <c r="F249" s="35"/>
      <c r="G249" s="36"/>
      <c r="H249" s="30"/>
      <c r="K249" s="125" t="s">
        <v>39</v>
      </c>
      <c r="L249" s="125"/>
      <c r="M249" s="93" t="s">
        <v>8</v>
      </c>
      <c r="N249" s="75">
        <v>175</v>
      </c>
      <c r="O249" s="75">
        <v>72</v>
      </c>
      <c r="P249" s="92">
        <f t="shared" si="56"/>
        <v>247</v>
      </c>
      <c r="Q249" s="75">
        <v>542</v>
      </c>
      <c r="R249" s="75">
        <v>257</v>
      </c>
      <c r="S249" s="92">
        <f t="shared" si="54"/>
        <v>799</v>
      </c>
      <c r="T249" s="96">
        <v>38</v>
      </c>
      <c r="U249" s="96">
        <v>24</v>
      </c>
      <c r="V249" s="92">
        <f t="shared" si="57"/>
        <v>62</v>
      </c>
    </row>
    <row r="250" spans="1:22" ht="35.1" customHeight="1">
      <c r="A250" s="83"/>
      <c r="B250" s="33"/>
      <c r="C250" s="35"/>
      <c r="D250" s="36"/>
      <c r="E250" s="30"/>
      <c r="F250" s="35"/>
      <c r="G250" s="36"/>
      <c r="H250" s="30"/>
      <c r="K250" s="125" t="s">
        <v>40</v>
      </c>
      <c r="L250" s="125"/>
      <c r="M250" s="75" t="s">
        <v>11</v>
      </c>
      <c r="N250" s="75">
        <v>82</v>
      </c>
      <c r="O250" s="75">
        <v>204</v>
      </c>
      <c r="P250" s="92">
        <f t="shared" si="56"/>
        <v>286</v>
      </c>
      <c r="Q250" s="75">
        <v>278</v>
      </c>
      <c r="R250" s="75">
        <v>550</v>
      </c>
      <c r="S250" s="92">
        <f t="shared" si="54"/>
        <v>828</v>
      </c>
      <c r="T250" s="96">
        <v>56</v>
      </c>
      <c r="U250" s="96">
        <v>90</v>
      </c>
      <c r="V250" s="92">
        <f t="shared" si="57"/>
        <v>146</v>
      </c>
    </row>
    <row r="251" spans="1:22" ht="35.1" customHeight="1">
      <c r="A251" s="83"/>
      <c r="B251" s="33"/>
      <c r="C251" s="35"/>
      <c r="D251" s="36"/>
      <c r="E251" s="30"/>
      <c r="F251" s="35"/>
      <c r="G251" s="36"/>
      <c r="H251" s="30"/>
      <c r="K251" s="125" t="s">
        <v>41</v>
      </c>
      <c r="L251" s="125"/>
      <c r="M251" s="75" t="s">
        <v>9</v>
      </c>
      <c r="N251" s="75">
        <v>97</v>
      </c>
      <c r="O251" s="75">
        <v>28</v>
      </c>
      <c r="P251" s="92">
        <f t="shared" si="56"/>
        <v>125</v>
      </c>
      <c r="Q251" s="75">
        <v>181</v>
      </c>
      <c r="R251" s="75">
        <v>61</v>
      </c>
      <c r="S251" s="92">
        <f t="shared" si="54"/>
        <v>242</v>
      </c>
      <c r="T251" s="75">
        <v>0</v>
      </c>
      <c r="U251" s="75">
        <v>0</v>
      </c>
      <c r="V251" s="92">
        <f t="shared" si="57"/>
        <v>0</v>
      </c>
    </row>
    <row r="252" spans="1:22" ht="35.1" customHeight="1">
      <c r="A252" s="83"/>
      <c r="B252" s="33"/>
      <c r="C252" s="35"/>
      <c r="D252" s="36"/>
      <c r="E252" s="30"/>
      <c r="F252" s="35"/>
      <c r="G252" s="36"/>
      <c r="H252" s="30"/>
      <c r="K252" s="126"/>
      <c r="L252" s="126"/>
      <c r="M252" s="75" t="s">
        <v>10</v>
      </c>
      <c r="N252" s="75">
        <v>65</v>
      </c>
      <c r="O252" s="75">
        <v>55</v>
      </c>
      <c r="P252" s="92">
        <f t="shared" si="56"/>
        <v>120</v>
      </c>
      <c r="Q252" s="75">
        <v>234</v>
      </c>
      <c r="R252" s="75">
        <v>143</v>
      </c>
      <c r="S252" s="92">
        <f t="shared" si="54"/>
        <v>377</v>
      </c>
      <c r="T252" s="96">
        <v>51</v>
      </c>
      <c r="U252" s="96">
        <v>12</v>
      </c>
      <c r="V252" s="92">
        <f t="shared" si="57"/>
        <v>63</v>
      </c>
    </row>
    <row r="253" spans="1:22" ht="35.1" customHeight="1">
      <c r="A253" s="83"/>
      <c r="B253" s="33"/>
      <c r="C253" s="35"/>
      <c r="D253" s="36"/>
      <c r="E253" s="30"/>
      <c r="F253" s="35"/>
      <c r="G253" s="36"/>
      <c r="H253" s="30"/>
      <c r="K253" s="126"/>
      <c r="L253" s="126"/>
      <c r="M253" s="75" t="s">
        <v>11</v>
      </c>
      <c r="N253" s="75">
        <v>47</v>
      </c>
      <c r="O253" s="75">
        <v>39</v>
      </c>
      <c r="P253" s="92">
        <f t="shared" si="56"/>
        <v>86</v>
      </c>
      <c r="Q253" s="75">
        <v>47</v>
      </c>
      <c r="R253" s="75">
        <v>39</v>
      </c>
      <c r="S253" s="92">
        <f t="shared" si="54"/>
        <v>86</v>
      </c>
      <c r="T253" s="75">
        <v>0</v>
      </c>
      <c r="U253" s="75">
        <v>0</v>
      </c>
      <c r="V253" s="92">
        <f t="shared" si="57"/>
        <v>0</v>
      </c>
    </row>
    <row r="254" spans="1:22" ht="35.1" customHeight="1">
      <c r="A254" s="83"/>
      <c r="B254" s="33"/>
      <c r="C254" s="35"/>
      <c r="D254" s="36"/>
      <c r="E254" s="30"/>
      <c r="F254" s="35"/>
      <c r="G254" s="36"/>
      <c r="H254" s="30"/>
      <c r="K254" s="126"/>
      <c r="L254" s="126"/>
      <c r="M254" s="75" t="s">
        <v>12</v>
      </c>
      <c r="N254" s="75">
        <v>53</v>
      </c>
      <c r="O254" s="75">
        <v>41</v>
      </c>
      <c r="P254" s="92">
        <f t="shared" si="56"/>
        <v>94</v>
      </c>
      <c r="Q254" s="75">
        <v>53</v>
      </c>
      <c r="R254" s="75">
        <v>41</v>
      </c>
      <c r="S254" s="92">
        <f t="shared" ref="S254:S260" si="83">R254+Q254</f>
        <v>94</v>
      </c>
      <c r="T254" s="75">
        <v>0</v>
      </c>
      <c r="U254" s="75">
        <v>0</v>
      </c>
      <c r="V254" s="92">
        <f t="shared" si="57"/>
        <v>0</v>
      </c>
    </row>
    <row r="255" spans="1:22" ht="35.1" customHeight="1">
      <c r="A255" s="83"/>
      <c r="B255" s="33"/>
      <c r="C255" s="35"/>
      <c r="D255" s="36"/>
      <c r="E255" s="30"/>
      <c r="F255" s="35"/>
      <c r="G255" s="36"/>
      <c r="H255" s="30"/>
      <c r="K255" s="125" t="s">
        <v>42</v>
      </c>
      <c r="L255" s="125"/>
      <c r="M255" s="93" t="s">
        <v>8</v>
      </c>
      <c r="N255" s="95">
        <v>86</v>
      </c>
      <c r="O255" s="95">
        <v>118</v>
      </c>
      <c r="P255" s="92">
        <f t="shared" ref="P255:P261" si="84">O255+N255</f>
        <v>204</v>
      </c>
      <c r="Q255" s="95">
        <v>373</v>
      </c>
      <c r="R255" s="95">
        <v>520</v>
      </c>
      <c r="S255" s="92">
        <f t="shared" si="83"/>
        <v>893</v>
      </c>
      <c r="T255" s="95">
        <v>55</v>
      </c>
      <c r="U255" s="95">
        <v>67</v>
      </c>
      <c r="V255" s="92">
        <f t="shared" si="57"/>
        <v>122</v>
      </c>
    </row>
    <row r="256" spans="1:22" ht="35.1" customHeight="1">
      <c r="A256" s="83"/>
      <c r="B256" s="33"/>
      <c r="C256" s="35"/>
      <c r="D256" s="36"/>
      <c r="E256" s="30"/>
      <c r="F256" s="35"/>
      <c r="G256" s="36"/>
      <c r="H256" s="30"/>
      <c r="K256" s="126"/>
      <c r="L256" s="126"/>
      <c r="M256" s="75" t="s">
        <v>9</v>
      </c>
      <c r="N256" s="95">
        <v>72</v>
      </c>
      <c r="O256" s="95">
        <v>161</v>
      </c>
      <c r="P256" s="92">
        <f t="shared" si="84"/>
        <v>233</v>
      </c>
      <c r="Q256" s="95">
        <v>195</v>
      </c>
      <c r="R256" s="95">
        <v>311</v>
      </c>
      <c r="S256" s="92">
        <f t="shared" si="83"/>
        <v>506</v>
      </c>
      <c r="T256" s="95">
        <v>0</v>
      </c>
      <c r="U256" s="95">
        <v>0</v>
      </c>
      <c r="V256" s="92">
        <f t="shared" si="57"/>
        <v>0</v>
      </c>
    </row>
    <row r="257" spans="1:22" ht="35.1" customHeight="1">
      <c r="A257" s="83"/>
      <c r="B257" s="33"/>
      <c r="C257" s="35"/>
      <c r="D257" s="36"/>
      <c r="E257" s="30"/>
      <c r="F257" s="35"/>
      <c r="G257" s="36"/>
      <c r="H257" s="30"/>
      <c r="K257" s="125" t="s">
        <v>42</v>
      </c>
      <c r="L257" s="125"/>
      <c r="M257" s="93" t="s">
        <v>209</v>
      </c>
      <c r="N257" s="95">
        <v>23</v>
      </c>
      <c r="O257" s="95">
        <v>35</v>
      </c>
      <c r="P257" s="92">
        <f t="shared" si="84"/>
        <v>58</v>
      </c>
      <c r="Q257" s="95">
        <v>47</v>
      </c>
      <c r="R257" s="95">
        <v>74</v>
      </c>
      <c r="S257" s="92">
        <f t="shared" si="83"/>
        <v>121</v>
      </c>
      <c r="T257" s="96">
        <v>0</v>
      </c>
      <c r="U257" s="96">
        <v>0</v>
      </c>
      <c r="V257" s="92">
        <f t="shared" si="57"/>
        <v>0</v>
      </c>
    </row>
    <row r="258" spans="1:22" ht="35.1" customHeight="1">
      <c r="A258" s="83"/>
      <c r="B258" s="33"/>
      <c r="C258" s="35"/>
      <c r="D258" s="36"/>
      <c r="E258" s="30"/>
      <c r="F258" s="35"/>
      <c r="G258" s="36"/>
      <c r="H258" s="30"/>
      <c r="K258" s="125" t="s">
        <v>43</v>
      </c>
      <c r="L258" s="125"/>
      <c r="M258" s="75" t="s">
        <v>11</v>
      </c>
      <c r="N258" s="95">
        <v>40</v>
      </c>
      <c r="O258" s="95">
        <v>21</v>
      </c>
      <c r="P258" s="92">
        <f t="shared" si="84"/>
        <v>61</v>
      </c>
      <c r="Q258" s="95">
        <v>144</v>
      </c>
      <c r="R258" s="95">
        <v>82</v>
      </c>
      <c r="S258" s="92">
        <f t="shared" si="83"/>
        <v>226</v>
      </c>
      <c r="T258" s="96">
        <v>19</v>
      </c>
      <c r="U258" s="96">
        <v>11</v>
      </c>
      <c r="V258" s="92">
        <f t="shared" si="57"/>
        <v>30</v>
      </c>
    </row>
    <row r="259" spans="1:22" ht="35.1" customHeight="1">
      <c r="A259" s="141"/>
      <c r="B259" s="8" t="s">
        <v>9</v>
      </c>
      <c r="C259" s="12"/>
      <c r="D259" s="13"/>
      <c r="E259" s="9">
        <f t="shared" ref="E259:E265" si="85">C259+D259</f>
        <v>0</v>
      </c>
      <c r="F259" s="12"/>
      <c r="G259" s="13"/>
      <c r="H259" s="9">
        <f t="shared" ref="H259:H265" si="86">G259+F259</f>
        <v>0</v>
      </c>
      <c r="K259" s="125" t="s">
        <v>44</v>
      </c>
      <c r="L259" s="125"/>
      <c r="M259" s="75" t="s">
        <v>10</v>
      </c>
      <c r="N259" s="95">
        <v>146</v>
      </c>
      <c r="O259" s="95">
        <v>73</v>
      </c>
      <c r="P259" s="92">
        <f t="shared" ref="P259" si="87">O259+N259</f>
        <v>219</v>
      </c>
      <c r="Q259" s="95">
        <v>412</v>
      </c>
      <c r="R259" s="95">
        <v>175</v>
      </c>
      <c r="S259" s="92">
        <f t="shared" ref="S259" si="88">R259+Q259</f>
        <v>587</v>
      </c>
      <c r="T259" s="96">
        <v>52</v>
      </c>
      <c r="U259" s="96">
        <v>26</v>
      </c>
      <c r="V259" s="92">
        <f t="shared" si="57"/>
        <v>78</v>
      </c>
    </row>
    <row r="260" spans="1:22" ht="35.1" customHeight="1">
      <c r="A260" s="141"/>
      <c r="B260" s="8" t="s">
        <v>10</v>
      </c>
      <c r="C260" s="12"/>
      <c r="D260" s="13"/>
      <c r="E260" s="9">
        <f t="shared" si="85"/>
        <v>0</v>
      </c>
      <c r="F260" s="12"/>
      <c r="G260" s="13"/>
      <c r="H260" s="9">
        <f t="shared" si="86"/>
        <v>0</v>
      </c>
      <c r="K260" s="126"/>
      <c r="L260" s="126"/>
      <c r="M260" s="75" t="s">
        <v>11</v>
      </c>
      <c r="N260" s="95">
        <v>112</v>
      </c>
      <c r="O260" s="95">
        <v>61</v>
      </c>
      <c r="P260" s="92">
        <f t="shared" si="84"/>
        <v>173</v>
      </c>
      <c r="Q260" s="95">
        <v>287</v>
      </c>
      <c r="R260" s="95">
        <v>127</v>
      </c>
      <c r="S260" s="92">
        <f t="shared" si="83"/>
        <v>414</v>
      </c>
      <c r="T260" s="96">
        <v>33</v>
      </c>
      <c r="U260" s="96">
        <v>8</v>
      </c>
      <c r="V260" s="92">
        <f t="shared" si="57"/>
        <v>41</v>
      </c>
    </row>
    <row r="261" spans="1:22" ht="35.1" customHeight="1">
      <c r="A261" s="141"/>
      <c r="B261" s="8" t="s">
        <v>32</v>
      </c>
      <c r="C261" s="12"/>
      <c r="D261" s="13"/>
      <c r="E261" s="9">
        <f t="shared" si="85"/>
        <v>0</v>
      </c>
      <c r="F261" s="12"/>
      <c r="G261" s="13"/>
      <c r="H261" s="9">
        <f t="shared" si="86"/>
        <v>0</v>
      </c>
      <c r="K261" s="125" t="s">
        <v>45</v>
      </c>
      <c r="L261" s="125"/>
      <c r="M261" s="75" t="s">
        <v>11</v>
      </c>
      <c r="N261" s="95">
        <v>67</v>
      </c>
      <c r="O261" s="95">
        <v>71</v>
      </c>
      <c r="P261" s="92">
        <f t="shared" si="84"/>
        <v>138</v>
      </c>
      <c r="Q261" s="95">
        <v>212</v>
      </c>
      <c r="R261" s="95">
        <v>217</v>
      </c>
      <c r="S261" s="92">
        <f>R261+Q261</f>
        <v>429</v>
      </c>
      <c r="T261" s="96">
        <v>19</v>
      </c>
      <c r="U261" s="96">
        <v>41</v>
      </c>
      <c r="V261" s="92">
        <f>U261+T261</f>
        <v>60</v>
      </c>
    </row>
    <row r="262" spans="1:22" ht="35.1" customHeight="1">
      <c r="A262" s="141"/>
      <c r="B262" s="8" t="s">
        <v>9</v>
      </c>
      <c r="C262" s="12"/>
      <c r="D262" s="13"/>
      <c r="E262" s="9">
        <f t="shared" si="85"/>
        <v>0</v>
      </c>
      <c r="F262" s="12"/>
      <c r="G262" s="13"/>
      <c r="H262" s="9">
        <f t="shared" si="86"/>
        <v>0</v>
      </c>
      <c r="K262" s="127" t="s">
        <v>13</v>
      </c>
      <c r="L262" s="127"/>
      <c r="M262" s="92" t="s">
        <v>8</v>
      </c>
      <c r="N262" s="92">
        <f>N257+N255+N249+N247+N245+N237+N225+N200+N191+N161+N152+N137+N90+N89+N85+N80+N65+N61+N23+N18+N14+N10+N5</f>
        <v>7715</v>
      </c>
      <c r="O262" s="92">
        <f>O257+O255+O249+O247+O245+O237+O225+O200+O191+O161+O152+O137+O90+O89+O85+O80+O65+O61+O23+O18+O14+O10+O5</f>
        <v>11461</v>
      </c>
      <c r="P262" s="92">
        <f>SUBTOTAL(9,N262:O262)</f>
        <v>19176</v>
      </c>
      <c r="Q262" s="92">
        <f t="shared" ref="Q262:R262" si="89">Q257+Q255+Q249+Q247+Q245+Q237+Q225+Q200+Q191+Q161+Q152+Q137+Q90+Q89+Q85+Q80+Q65+Q61+Q23+Q18+Q14+Q10+Q5</f>
        <v>53263</v>
      </c>
      <c r="R262" s="92">
        <f t="shared" si="89"/>
        <v>63067</v>
      </c>
      <c r="S262" s="92">
        <f>SUBTOTAL(9,Q262:R262)</f>
        <v>116330</v>
      </c>
      <c r="T262" s="92">
        <f t="shared" ref="T262:U262" si="90">T257+T255+T249+T247+T245+T237+T225+T200+T191+T161+T152+T137+T90+T89+T85+T80+T65+T61+T23+T18+T14+T10+T5</f>
        <v>6468</v>
      </c>
      <c r="U262" s="92">
        <f t="shared" si="90"/>
        <v>7287</v>
      </c>
      <c r="V262" s="92">
        <f>SUBTOTAL(9,T262:U262)</f>
        <v>13755</v>
      </c>
    </row>
    <row r="263" spans="1:22" ht="35.1" customHeight="1">
      <c r="A263" s="141"/>
      <c r="B263" s="8" t="s">
        <v>10</v>
      </c>
      <c r="C263" s="12"/>
      <c r="D263" s="13"/>
      <c r="E263" s="9">
        <f t="shared" si="85"/>
        <v>0</v>
      </c>
      <c r="F263" s="12"/>
      <c r="G263" s="13"/>
      <c r="H263" s="9">
        <f t="shared" si="86"/>
        <v>0</v>
      </c>
      <c r="K263" s="127"/>
      <c r="L263" s="127"/>
      <c r="M263" s="92" t="s">
        <v>9</v>
      </c>
      <c r="N263" s="92">
        <f>N256+N251+N248+N238+N226+N202+N201+N196+N192+N153+N138+N91+N86+N81+N70+N66+N62+N24+N19+N15+N11+N6</f>
        <v>9458</v>
      </c>
      <c r="O263" s="92">
        <f>O256+O251+O248+O238+O226+O202+O201+O196+O192+O153+O138+O91+O86+O81+O70+O66+O62+O24+O19+O15+O11+O6</f>
        <v>8205</v>
      </c>
      <c r="P263" s="92">
        <f>SUBTOTAL(9,N263:O263)</f>
        <v>17663</v>
      </c>
      <c r="Q263" s="92">
        <f t="shared" ref="Q263:R263" si="91">Q256+Q251+Q248+Q238+Q226+Q202+Q201+Q196+Q192+Q153+Q138+Q91+Q86+Q81+Q70+Q66+Q62+Q24+Q19+Q15+Q11+Q6</f>
        <v>45976</v>
      </c>
      <c r="R263" s="92">
        <f t="shared" si="91"/>
        <v>36966</v>
      </c>
      <c r="S263" s="92">
        <f>SUBTOTAL(9,Q263:R263)</f>
        <v>82942</v>
      </c>
      <c r="T263" s="92">
        <f t="shared" ref="T263:U263" si="92">T256+T251+T248+T238+T226+T202+T201+T196+T192+T153+T138+T91+T86+T81+T70+T66+T62+T24+T19+T15+T11+T6</f>
        <v>5372</v>
      </c>
      <c r="U263" s="92">
        <f t="shared" si="92"/>
        <v>3695</v>
      </c>
      <c r="V263" s="92">
        <f>SUBTOTAL(9,T263:U263)</f>
        <v>9067</v>
      </c>
    </row>
    <row r="264" spans="1:22" ht="35.1" customHeight="1">
      <c r="A264" s="141"/>
      <c r="B264" s="8" t="s">
        <v>11</v>
      </c>
      <c r="C264" s="12"/>
      <c r="D264" s="13"/>
      <c r="E264" s="9">
        <f t="shared" si="85"/>
        <v>0</v>
      </c>
      <c r="F264" s="12"/>
      <c r="G264" s="13"/>
      <c r="H264" s="9">
        <f t="shared" si="86"/>
        <v>0</v>
      </c>
      <c r="K264" s="127"/>
      <c r="L264" s="127"/>
      <c r="M264" s="92" t="s">
        <v>10</v>
      </c>
      <c r="N264" s="92">
        <f>N259+N252+N239+N227+N203+N193+N154+N139+N93+N92+N82+N71+N69+N67+N63+N25+N20+N16+N12+N7</f>
        <v>6084</v>
      </c>
      <c r="O264" s="92">
        <f>O259+O252+O239+O227+O203+O193+O154+O139+O93+O92+O82+O71+O69+O67+O63+O25+O20+O16+O12+O7</f>
        <v>6322</v>
      </c>
      <c r="P264" s="92">
        <f>SUBTOTAL(9,N264:O264)</f>
        <v>12406</v>
      </c>
      <c r="Q264" s="92">
        <f t="shared" ref="Q264:R264" si="93">Q259+Q252+Q239+Q227+Q203+Q193+Q154+Q139+Q93+Q92+Q82+Q71+Q69+Q67+Q63+Q25+Q20+Q16+Q12+Q7</f>
        <v>24858</v>
      </c>
      <c r="R264" s="92">
        <f t="shared" si="93"/>
        <v>29937</v>
      </c>
      <c r="S264" s="92">
        <f>SUBTOTAL(9,Q264:R264)</f>
        <v>54795</v>
      </c>
      <c r="T264" s="92">
        <f t="shared" ref="T264:U264" si="94">T259+T252+T239+T227+T203+T193+T154+T139+T93+T92+T82+T71+T69+T67+T63+T25+T20+T16+T12+T7</f>
        <v>2449</v>
      </c>
      <c r="U264" s="92">
        <f t="shared" si="94"/>
        <v>3381</v>
      </c>
      <c r="V264" s="92">
        <f>SUBTOTAL(9,T264:U264)</f>
        <v>5830</v>
      </c>
    </row>
    <row r="265" spans="1:22" ht="35.1" customHeight="1" thickBot="1">
      <c r="A265" s="142"/>
      <c r="B265" s="21" t="s">
        <v>12</v>
      </c>
      <c r="C265" s="22"/>
      <c r="D265" s="23"/>
      <c r="E265" s="87">
        <f t="shared" si="85"/>
        <v>0</v>
      </c>
      <c r="F265" s="22"/>
      <c r="G265" s="23"/>
      <c r="H265" s="87">
        <f t="shared" si="86"/>
        <v>0</v>
      </c>
      <c r="K265" s="127"/>
      <c r="L265" s="127"/>
      <c r="M265" s="92" t="s">
        <v>11</v>
      </c>
      <c r="N265" s="92">
        <f>N261+N260+N258+N253+N250+N240+N228+N204+N194+N155+N140++N94+N88+N83+N78+N68+N64+N26+N21+N17+N13+N8</f>
        <v>4301</v>
      </c>
      <c r="O265" s="92">
        <f>O261+O260+O258+O253+O250+O240+O228+O204+O194+O155+O140++O94+O88+O83+O78+O68+O64+O26+O21+O17+O13+O8</f>
        <v>4826</v>
      </c>
      <c r="P265" s="92">
        <f>SUBTOTAL(9,N265:O265)</f>
        <v>9127</v>
      </c>
      <c r="Q265" s="92">
        <f t="shared" ref="Q265:R265" si="95">Q261+Q260+Q258+Q253+Q250+Q240+Q228+Q204+Q194+Q155+Q140++Q94+Q88+Q83+Q78+Q68+Q64+Q26+Q21+Q17+Q13+Q8</f>
        <v>19407</v>
      </c>
      <c r="R265" s="92">
        <f t="shared" si="95"/>
        <v>22332</v>
      </c>
      <c r="S265" s="92">
        <f>SUBTOTAL(9,Q265:R265)</f>
        <v>41739</v>
      </c>
      <c r="T265" s="92">
        <f t="shared" ref="T265:U265" si="96">T261+T260+T258+T253+T250+T240+T228+T204+T194+T155+T140++T94+T88+T83+T78+T68+T64+T26+T21+T17+T13+T8</f>
        <v>1882</v>
      </c>
      <c r="U265" s="92">
        <f t="shared" si="96"/>
        <v>2789</v>
      </c>
      <c r="V265" s="92">
        <f>SUBTOTAL(9,T265:U265)</f>
        <v>4671</v>
      </c>
    </row>
    <row r="266" spans="1:22" ht="35.1" customHeight="1" thickTop="1">
      <c r="A266" s="140" t="s">
        <v>39</v>
      </c>
      <c r="B266" s="17" t="s">
        <v>8</v>
      </c>
      <c r="C266" s="79"/>
      <c r="D266" s="28"/>
      <c r="E266" s="86">
        <f t="shared" ref="E266:E275" si="97">C266+D266</f>
        <v>0</v>
      </c>
      <c r="F266" s="79"/>
      <c r="G266" s="28"/>
      <c r="H266" s="86">
        <f t="shared" ref="H266:H275" si="98">G266+F266</f>
        <v>0</v>
      </c>
      <c r="K266" s="127"/>
      <c r="L266" s="127"/>
      <c r="M266" s="92" t="s">
        <v>12</v>
      </c>
      <c r="N266" s="92">
        <f>N254+N246+N241+N229+N206+N205+N199+N198+N197+N195+N162+N156+N141+N95+N87+N84+N79+N22+N9</f>
        <v>3577</v>
      </c>
      <c r="O266" s="92">
        <f>O254+O246+O241+O229+O206+O205+O199+O198+O197+O195+O162+O156+O141+O95+O87+O84+O79+O22+O9</f>
        <v>3395</v>
      </c>
      <c r="P266" s="92">
        <f>SUBTOTAL(9,N266:O266)</f>
        <v>6972</v>
      </c>
      <c r="Q266" s="92">
        <f t="shared" ref="Q266:R266" si="99">Q254+Q246+Q241+Q229+Q206+Q205+Q199+Q198+Q197+Q195+Q162+Q156+Q141+Q95+Q87+Q84+Q79+Q22+Q9</f>
        <v>11640</v>
      </c>
      <c r="R266" s="92">
        <f t="shared" si="99"/>
        <v>11135</v>
      </c>
      <c r="S266" s="92">
        <f>SUBTOTAL(9,Q266:R266)</f>
        <v>22775</v>
      </c>
      <c r="T266" s="92">
        <f>T254+T246+T241+T229+T206+T205+T199+T198+T197+T195+T162+T156+T141+T95+T87+T84+T79+T22+T9</f>
        <v>614</v>
      </c>
      <c r="U266" s="92">
        <f>U254+U246+U241+U229+U206+U205+U199+U198+U197+U195+U162+U156+U141+U95+U87+U84+U79+U22+U9</f>
        <v>1041</v>
      </c>
      <c r="V266" s="92">
        <f>SUBTOTAL(9,T266:U266)</f>
        <v>1655</v>
      </c>
    </row>
    <row r="267" spans="1:22" ht="35.1" customHeight="1">
      <c r="A267" s="141"/>
      <c r="B267" s="8" t="s">
        <v>9</v>
      </c>
      <c r="C267" s="80"/>
      <c r="D267" s="26"/>
      <c r="E267" s="9">
        <f t="shared" si="97"/>
        <v>0</v>
      </c>
      <c r="F267" s="80"/>
      <c r="G267" s="26"/>
      <c r="H267" s="9">
        <f t="shared" si="98"/>
        <v>0</v>
      </c>
      <c r="K267" s="127"/>
      <c r="L267" s="127"/>
      <c r="M267" s="92" t="s">
        <v>13</v>
      </c>
      <c r="N267" s="92">
        <f>SUM(N262:N266)</f>
        <v>31135</v>
      </c>
      <c r="O267" s="92">
        <f t="shared" ref="O267:S267" si="100">SUM(O262:O266)</f>
        <v>34209</v>
      </c>
      <c r="P267" s="92">
        <f t="shared" si="100"/>
        <v>65344</v>
      </c>
      <c r="Q267" s="92">
        <f t="shared" si="100"/>
        <v>155144</v>
      </c>
      <c r="R267" s="92">
        <f t="shared" si="100"/>
        <v>163437</v>
      </c>
      <c r="S267" s="92">
        <f t="shared" si="100"/>
        <v>318581</v>
      </c>
      <c r="T267" s="92">
        <f t="shared" ref="T267:V267" si="101">SUM(T262:T266)</f>
        <v>16785</v>
      </c>
      <c r="U267" s="92">
        <f t="shared" si="101"/>
        <v>18193</v>
      </c>
      <c r="V267" s="92">
        <f t="shared" si="101"/>
        <v>34978</v>
      </c>
    </row>
    <row r="268" spans="1:22" ht="38.25" customHeight="1">
      <c r="A268" s="141"/>
      <c r="B268" s="8" t="s">
        <v>10</v>
      </c>
      <c r="C268" s="80"/>
      <c r="D268" s="26"/>
      <c r="E268" s="9">
        <f t="shared" si="97"/>
        <v>0</v>
      </c>
      <c r="F268" s="80"/>
      <c r="G268" s="26"/>
      <c r="H268" s="9">
        <f t="shared" si="98"/>
        <v>0</v>
      </c>
    </row>
    <row r="269" spans="1:22" ht="16.5" customHeight="1">
      <c r="A269" s="143"/>
      <c r="B269" s="14"/>
      <c r="C269" s="82"/>
      <c r="D269" s="29"/>
      <c r="E269" s="11"/>
      <c r="F269" s="82"/>
      <c r="G269" s="29"/>
      <c r="H269" s="11"/>
      <c r="K269" s="45"/>
      <c r="L269" s="45"/>
      <c r="M269" s="45"/>
    </row>
    <row r="270" spans="1:22" ht="35.1" customHeight="1" thickBot="1">
      <c r="A270" s="142"/>
      <c r="B270" s="21" t="s">
        <v>12</v>
      </c>
      <c r="C270" s="81"/>
      <c r="D270" s="27"/>
      <c r="E270" s="87">
        <f t="shared" si="97"/>
        <v>0</v>
      </c>
      <c r="F270" s="81"/>
      <c r="G270" s="27"/>
      <c r="H270" s="87">
        <f t="shared" si="98"/>
        <v>0</v>
      </c>
      <c r="K270" s="153" t="s">
        <v>251</v>
      </c>
      <c r="L270" s="153"/>
      <c r="M270" s="153"/>
      <c r="N270" s="153"/>
      <c r="O270" s="153"/>
      <c r="P270" s="153"/>
      <c r="Q270" s="153"/>
      <c r="R270" s="153"/>
      <c r="S270" s="153"/>
      <c r="T270" s="153"/>
      <c r="U270" s="153"/>
      <c r="V270" s="153"/>
    </row>
    <row r="271" spans="1:22" ht="35.1" customHeight="1" thickTop="1">
      <c r="A271" s="140" t="s">
        <v>40</v>
      </c>
      <c r="B271" s="17" t="s">
        <v>8</v>
      </c>
      <c r="C271" s="79"/>
      <c r="D271" s="28"/>
      <c r="E271" s="86">
        <f t="shared" si="97"/>
        <v>0</v>
      </c>
      <c r="F271" s="79"/>
      <c r="G271" s="28"/>
      <c r="H271" s="86">
        <f t="shared" si="98"/>
        <v>0</v>
      </c>
      <c r="K271" s="127" t="s">
        <v>0</v>
      </c>
      <c r="L271" s="128"/>
      <c r="M271" s="127" t="s">
        <v>1</v>
      </c>
      <c r="N271" s="127" t="s">
        <v>3</v>
      </c>
      <c r="O271" s="128"/>
      <c r="P271" s="128"/>
      <c r="Q271" s="127" t="s">
        <v>129</v>
      </c>
      <c r="R271" s="128"/>
      <c r="S271" s="128"/>
      <c r="T271" s="127" t="s">
        <v>2</v>
      </c>
      <c r="U271" s="128"/>
      <c r="V271" s="128"/>
    </row>
    <row r="272" spans="1:22" ht="35.1" customHeight="1">
      <c r="A272" s="141"/>
      <c r="B272" s="8" t="s">
        <v>9</v>
      </c>
      <c r="C272" s="80"/>
      <c r="D272" s="26"/>
      <c r="E272" s="9">
        <f t="shared" si="97"/>
        <v>0</v>
      </c>
      <c r="F272" s="80"/>
      <c r="G272" s="26"/>
      <c r="H272" s="9">
        <f t="shared" si="98"/>
        <v>0</v>
      </c>
      <c r="K272" s="128"/>
      <c r="L272" s="128"/>
      <c r="M272" s="128"/>
      <c r="N272" s="92" t="s">
        <v>4</v>
      </c>
      <c r="O272" s="92" t="s">
        <v>5</v>
      </c>
      <c r="P272" s="92" t="s">
        <v>6</v>
      </c>
      <c r="Q272" s="92" t="s">
        <v>4</v>
      </c>
      <c r="R272" s="92" t="s">
        <v>5</v>
      </c>
      <c r="S272" s="92" t="s">
        <v>6</v>
      </c>
      <c r="T272" s="92" t="s">
        <v>4</v>
      </c>
      <c r="U272" s="92" t="s">
        <v>5</v>
      </c>
      <c r="V272" s="92" t="s">
        <v>6</v>
      </c>
    </row>
    <row r="273" spans="1:22" ht="35.1" customHeight="1">
      <c r="A273" s="141"/>
      <c r="B273" s="8" t="s">
        <v>10</v>
      </c>
      <c r="C273" s="80"/>
      <c r="D273" s="26"/>
      <c r="E273" s="9">
        <f t="shared" si="97"/>
        <v>0</v>
      </c>
      <c r="F273" s="80"/>
      <c r="G273" s="26"/>
      <c r="H273" s="9">
        <f t="shared" si="98"/>
        <v>0</v>
      </c>
      <c r="K273" s="126" t="s">
        <v>7</v>
      </c>
      <c r="L273" s="126"/>
      <c r="M273" s="75" t="s">
        <v>8</v>
      </c>
      <c r="N273" s="75">
        <v>47</v>
      </c>
      <c r="O273" s="75">
        <v>15</v>
      </c>
      <c r="P273" s="92">
        <f>SUM(N273:O273)</f>
        <v>62</v>
      </c>
      <c r="Q273" s="75">
        <v>289</v>
      </c>
      <c r="R273" s="75">
        <v>95</v>
      </c>
      <c r="S273" s="92">
        <f>SUM(Q273:R273)</f>
        <v>384</v>
      </c>
      <c r="T273" s="96">
        <v>29</v>
      </c>
      <c r="U273" s="96">
        <v>14</v>
      </c>
      <c r="V273" s="92">
        <f>U273+T273</f>
        <v>43</v>
      </c>
    </row>
    <row r="274" spans="1:22" ht="35.1" customHeight="1">
      <c r="A274" s="141"/>
      <c r="B274" s="8" t="s">
        <v>11</v>
      </c>
      <c r="C274" s="80"/>
      <c r="D274" s="26"/>
      <c r="E274" s="9">
        <f t="shared" si="97"/>
        <v>0</v>
      </c>
      <c r="F274" s="80"/>
      <c r="G274" s="26"/>
      <c r="H274" s="9">
        <f t="shared" si="98"/>
        <v>0</v>
      </c>
      <c r="K274" s="126"/>
      <c r="L274" s="126"/>
      <c r="M274" s="75" t="s">
        <v>9</v>
      </c>
      <c r="N274" s="75">
        <v>13</v>
      </c>
      <c r="O274" s="75">
        <v>8</v>
      </c>
      <c r="P274" s="92">
        <f t="shared" ref="P274:P289" si="102">SUM(N274:O274)</f>
        <v>21</v>
      </c>
      <c r="Q274" s="75">
        <v>327</v>
      </c>
      <c r="R274" s="75">
        <v>115</v>
      </c>
      <c r="S274" s="92">
        <f t="shared" ref="S274:S289" si="103">SUM(Q274:R274)</f>
        <v>442</v>
      </c>
      <c r="T274" s="96">
        <v>10</v>
      </c>
      <c r="U274" s="96">
        <v>5</v>
      </c>
      <c r="V274" s="92">
        <f t="shared" ref="V274:V337" si="104">U274+T274</f>
        <v>15</v>
      </c>
    </row>
    <row r="275" spans="1:22" ht="35.1" customHeight="1" thickBot="1">
      <c r="A275" s="142"/>
      <c r="B275" s="21" t="s">
        <v>12</v>
      </c>
      <c r="C275" s="81"/>
      <c r="D275" s="27"/>
      <c r="E275" s="87">
        <f t="shared" si="97"/>
        <v>0</v>
      </c>
      <c r="F275" s="81"/>
      <c r="G275" s="27"/>
      <c r="H275" s="87">
        <f t="shared" si="98"/>
        <v>0</v>
      </c>
      <c r="K275" s="126"/>
      <c r="L275" s="126"/>
      <c r="M275" s="75" t="s">
        <v>10</v>
      </c>
      <c r="N275" s="75">
        <v>29</v>
      </c>
      <c r="O275" s="75">
        <v>10</v>
      </c>
      <c r="P275" s="92">
        <f t="shared" si="102"/>
        <v>39</v>
      </c>
      <c r="Q275" s="75">
        <v>190</v>
      </c>
      <c r="R275" s="75">
        <v>59</v>
      </c>
      <c r="S275" s="92">
        <f t="shared" si="103"/>
        <v>249</v>
      </c>
      <c r="T275" s="96">
        <v>18</v>
      </c>
      <c r="U275" s="96">
        <v>5</v>
      </c>
      <c r="V275" s="92">
        <f t="shared" si="104"/>
        <v>23</v>
      </c>
    </row>
    <row r="276" spans="1:22" ht="35.1" customHeight="1" thickTop="1">
      <c r="A276" s="140" t="s">
        <v>41</v>
      </c>
      <c r="B276" s="17" t="s">
        <v>8</v>
      </c>
      <c r="C276" s="79"/>
      <c r="D276" s="28"/>
      <c r="E276" s="86">
        <f t="shared" ref="E276:E281" si="105">C276+D276</f>
        <v>0</v>
      </c>
      <c r="F276" s="79"/>
      <c r="G276" s="28"/>
      <c r="H276" s="86">
        <f t="shared" ref="H276:H281" si="106">G276+F276</f>
        <v>0</v>
      </c>
      <c r="K276" s="126"/>
      <c r="L276" s="126"/>
      <c r="M276" s="75" t="s">
        <v>11</v>
      </c>
      <c r="N276" s="75">
        <v>45</v>
      </c>
      <c r="O276" s="75">
        <v>20</v>
      </c>
      <c r="P276" s="92">
        <f t="shared" si="102"/>
        <v>65</v>
      </c>
      <c r="Q276" s="75">
        <v>150</v>
      </c>
      <c r="R276" s="75">
        <v>62</v>
      </c>
      <c r="S276" s="92">
        <f t="shared" si="103"/>
        <v>212</v>
      </c>
      <c r="T276" s="96">
        <v>6</v>
      </c>
      <c r="U276" s="96">
        <v>6</v>
      </c>
      <c r="V276" s="92">
        <f t="shared" si="104"/>
        <v>12</v>
      </c>
    </row>
    <row r="277" spans="1:22" ht="35.1" customHeight="1">
      <c r="A277" s="141"/>
      <c r="B277" s="8" t="s">
        <v>9</v>
      </c>
      <c r="C277" s="80"/>
      <c r="D277" s="26"/>
      <c r="E277" s="9">
        <f t="shared" si="105"/>
        <v>0</v>
      </c>
      <c r="F277" s="80"/>
      <c r="G277" s="26"/>
      <c r="H277" s="9">
        <f t="shared" si="106"/>
        <v>0</v>
      </c>
      <c r="K277" s="126"/>
      <c r="L277" s="126"/>
      <c r="M277" s="75" t="s">
        <v>12</v>
      </c>
      <c r="N277" s="75">
        <v>27</v>
      </c>
      <c r="O277" s="75">
        <v>4</v>
      </c>
      <c r="P277" s="92">
        <f t="shared" si="102"/>
        <v>31</v>
      </c>
      <c r="Q277" s="75">
        <v>109</v>
      </c>
      <c r="R277" s="75">
        <v>23</v>
      </c>
      <c r="S277" s="92">
        <f t="shared" si="103"/>
        <v>132</v>
      </c>
      <c r="T277" s="75">
        <v>0</v>
      </c>
      <c r="U277" s="75">
        <v>0</v>
      </c>
      <c r="V277" s="92">
        <f t="shared" si="104"/>
        <v>0</v>
      </c>
    </row>
    <row r="278" spans="1:22" ht="35.1" customHeight="1">
      <c r="A278" s="141"/>
      <c r="B278" s="8" t="s">
        <v>22</v>
      </c>
      <c r="C278" s="80"/>
      <c r="D278" s="26"/>
      <c r="E278" s="9">
        <f t="shared" si="105"/>
        <v>0</v>
      </c>
      <c r="F278" s="80"/>
      <c r="G278" s="26"/>
      <c r="H278" s="9">
        <f t="shared" si="106"/>
        <v>0</v>
      </c>
      <c r="K278" s="126" t="s">
        <v>14</v>
      </c>
      <c r="L278" s="126"/>
      <c r="M278" s="75" t="s">
        <v>8</v>
      </c>
      <c r="N278" s="75">
        <v>12</v>
      </c>
      <c r="O278" s="75">
        <v>11</v>
      </c>
      <c r="P278" s="92">
        <f t="shared" si="102"/>
        <v>23</v>
      </c>
      <c r="Q278" s="75">
        <v>95</v>
      </c>
      <c r="R278" s="75">
        <v>88</v>
      </c>
      <c r="S278" s="92">
        <f t="shared" si="103"/>
        <v>183</v>
      </c>
      <c r="T278" s="96">
        <v>9</v>
      </c>
      <c r="U278" s="96">
        <v>6</v>
      </c>
      <c r="V278" s="92">
        <f t="shared" si="104"/>
        <v>15</v>
      </c>
    </row>
    <row r="279" spans="1:22" ht="35.1" customHeight="1">
      <c r="A279" s="141"/>
      <c r="B279" s="8" t="s">
        <v>10</v>
      </c>
      <c r="C279" s="80"/>
      <c r="D279" s="26"/>
      <c r="E279" s="9">
        <f t="shared" si="105"/>
        <v>0</v>
      </c>
      <c r="F279" s="80"/>
      <c r="G279" s="26"/>
      <c r="H279" s="9">
        <f t="shared" si="106"/>
        <v>0</v>
      </c>
      <c r="K279" s="126"/>
      <c r="L279" s="126"/>
      <c r="M279" s="75" t="s">
        <v>9</v>
      </c>
      <c r="N279" s="75">
        <v>3</v>
      </c>
      <c r="O279" s="75">
        <v>0</v>
      </c>
      <c r="P279" s="92">
        <f t="shared" si="102"/>
        <v>3</v>
      </c>
      <c r="Q279" s="75">
        <v>105</v>
      </c>
      <c r="R279" s="75">
        <v>48</v>
      </c>
      <c r="S279" s="92">
        <f t="shared" si="103"/>
        <v>153</v>
      </c>
      <c r="T279" s="96">
        <v>11</v>
      </c>
      <c r="U279" s="96">
        <v>7</v>
      </c>
      <c r="V279" s="92">
        <f t="shared" si="104"/>
        <v>18</v>
      </c>
    </row>
    <row r="280" spans="1:22" ht="35.1" customHeight="1">
      <c r="A280" s="141"/>
      <c r="B280" s="8" t="s">
        <v>11</v>
      </c>
      <c r="C280" s="80"/>
      <c r="D280" s="26"/>
      <c r="E280" s="9">
        <f t="shared" si="105"/>
        <v>0</v>
      </c>
      <c r="F280" s="80"/>
      <c r="G280" s="26"/>
      <c r="H280" s="9">
        <f t="shared" si="106"/>
        <v>0</v>
      </c>
      <c r="K280" s="126"/>
      <c r="L280" s="126"/>
      <c r="M280" s="75" t="s">
        <v>10</v>
      </c>
      <c r="N280" s="75">
        <v>3</v>
      </c>
      <c r="O280" s="75">
        <v>4</v>
      </c>
      <c r="P280" s="92">
        <f t="shared" si="102"/>
        <v>7</v>
      </c>
      <c r="Q280" s="75">
        <v>100</v>
      </c>
      <c r="R280" s="75">
        <v>34</v>
      </c>
      <c r="S280" s="92">
        <f t="shared" si="103"/>
        <v>134</v>
      </c>
      <c r="T280" s="96">
        <v>7</v>
      </c>
      <c r="U280" s="96">
        <v>11</v>
      </c>
      <c r="V280" s="92">
        <f t="shared" si="104"/>
        <v>18</v>
      </c>
    </row>
    <row r="281" spans="1:22" ht="35.1" customHeight="1" thickBot="1">
      <c r="A281" s="142"/>
      <c r="B281" s="21" t="s">
        <v>12</v>
      </c>
      <c r="C281" s="81">
        <v>48</v>
      </c>
      <c r="D281" s="27">
        <v>39</v>
      </c>
      <c r="E281" s="87">
        <f t="shared" si="105"/>
        <v>87</v>
      </c>
      <c r="F281" s="81">
        <v>48</v>
      </c>
      <c r="G281" s="27">
        <v>39</v>
      </c>
      <c r="H281" s="87">
        <f t="shared" si="106"/>
        <v>87</v>
      </c>
      <c r="K281" s="126"/>
      <c r="L281" s="126"/>
      <c r="M281" s="75" t="s">
        <v>11</v>
      </c>
      <c r="N281" s="75">
        <v>0</v>
      </c>
      <c r="O281" s="75">
        <v>0</v>
      </c>
      <c r="P281" s="92">
        <f t="shared" si="102"/>
        <v>0</v>
      </c>
      <c r="Q281" s="75">
        <v>80</v>
      </c>
      <c r="R281" s="75">
        <v>57</v>
      </c>
      <c r="S281" s="92">
        <f t="shared" si="103"/>
        <v>137</v>
      </c>
      <c r="T281" s="96">
        <v>5</v>
      </c>
      <c r="U281" s="96">
        <v>5</v>
      </c>
      <c r="V281" s="92">
        <f t="shared" si="104"/>
        <v>10</v>
      </c>
    </row>
    <row r="282" spans="1:22" ht="35.1" customHeight="1" thickTop="1">
      <c r="A282" s="141"/>
      <c r="B282" s="8" t="s">
        <v>21</v>
      </c>
      <c r="C282" s="12"/>
      <c r="D282" s="13"/>
      <c r="E282" s="9">
        <f t="shared" ref="E282:E285" si="107">C282+D282</f>
        <v>0</v>
      </c>
      <c r="F282" s="12"/>
      <c r="G282" s="13"/>
      <c r="H282" s="9">
        <f t="shared" ref="H282:H285" si="108">G282+F282</f>
        <v>0</v>
      </c>
      <c r="K282" s="126" t="s">
        <v>15</v>
      </c>
      <c r="L282" s="126"/>
      <c r="M282" s="75" t="s">
        <v>8</v>
      </c>
      <c r="N282" s="75">
        <v>1</v>
      </c>
      <c r="O282" s="75">
        <v>16</v>
      </c>
      <c r="P282" s="92">
        <f t="shared" si="102"/>
        <v>17</v>
      </c>
      <c r="Q282" s="75">
        <v>41</v>
      </c>
      <c r="R282" s="75">
        <v>200</v>
      </c>
      <c r="S282" s="92">
        <f t="shared" si="103"/>
        <v>241</v>
      </c>
      <c r="T282" s="96">
        <v>7</v>
      </c>
      <c r="U282" s="96">
        <v>19</v>
      </c>
      <c r="V282" s="92">
        <f t="shared" si="104"/>
        <v>26</v>
      </c>
    </row>
    <row r="283" spans="1:22" ht="35.1" customHeight="1">
      <c r="A283" s="141"/>
      <c r="B283" s="8" t="s">
        <v>9</v>
      </c>
      <c r="C283" s="12"/>
      <c r="D283" s="13"/>
      <c r="E283" s="9">
        <f t="shared" si="107"/>
        <v>0</v>
      </c>
      <c r="F283" s="12"/>
      <c r="G283" s="13"/>
      <c r="H283" s="9">
        <f t="shared" si="108"/>
        <v>0</v>
      </c>
      <c r="K283" s="126"/>
      <c r="L283" s="126"/>
      <c r="M283" s="75" t="s">
        <v>9</v>
      </c>
      <c r="N283" s="75">
        <v>2</v>
      </c>
      <c r="O283" s="75">
        <v>3</v>
      </c>
      <c r="P283" s="92">
        <f t="shared" si="102"/>
        <v>5</v>
      </c>
      <c r="Q283" s="75">
        <v>49</v>
      </c>
      <c r="R283" s="75">
        <v>90</v>
      </c>
      <c r="S283" s="92">
        <f t="shared" si="103"/>
        <v>139</v>
      </c>
      <c r="T283" s="96">
        <v>1</v>
      </c>
      <c r="U283" s="96">
        <v>11</v>
      </c>
      <c r="V283" s="92">
        <f t="shared" si="104"/>
        <v>12</v>
      </c>
    </row>
    <row r="284" spans="1:22" ht="35.1" customHeight="1">
      <c r="A284" s="141"/>
      <c r="B284" s="8" t="s">
        <v>10</v>
      </c>
      <c r="C284" s="12"/>
      <c r="D284" s="13"/>
      <c r="E284" s="9">
        <f t="shared" si="107"/>
        <v>0</v>
      </c>
      <c r="F284" s="12"/>
      <c r="G284" s="13"/>
      <c r="H284" s="9">
        <f t="shared" si="108"/>
        <v>0</v>
      </c>
      <c r="K284" s="126"/>
      <c r="L284" s="126"/>
      <c r="M284" s="75" t="s">
        <v>10</v>
      </c>
      <c r="N284" s="75">
        <v>5</v>
      </c>
      <c r="O284" s="75">
        <v>5</v>
      </c>
      <c r="P284" s="92">
        <f t="shared" si="102"/>
        <v>10</v>
      </c>
      <c r="Q284" s="75">
        <v>26</v>
      </c>
      <c r="R284" s="75">
        <v>69</v>
      </c>
      <c r="S284" s="92">
        <f t="shared" si="103"/>
        <v>95</v>
      </c>
      <c r="T284" s="96">
        <v>1</v>
      </c>
      <c r="U284" s="96">
        <v>3</v>
      </c>
      <c r="V284" s="92">
        <f t="shared" si="104"/>
        <v>4</v>
      </c>
    </row>
    <row r="285" spans="1:22" ht="35.1" customHeight="1">
      <c r="A285" s="141"/>
      <c r="B285" s="8" t="s">
        <v>11</v>
      </c>
      <c r="C285" s="12"/>
      <c r="D285" s="13"/>
      <c r="E285" s="9">
        <f t="shared" si="107"/>
        <v>0</v>
      </c>
      <c r="F285" s="12"/>
      <c r="G285" s="13"/>
      <c r="H285" s="9">
        <f t="shared" si="108"/>
        <v>0</v>
      </c>
      <c r="K285" s="126"/>
      <c r="L285" s="126"/>
      <c r="M285" s="75" t="s">
        <v>11</v>
      </c>
      <c r="N285" s="75">
        <v>4</v>
      </c>
      <c r="O285" s="75">
        <v>8</v>
      </c>
      <c r="P285" s="92">
        <f t="shared" si="102"/>
        <v>12</v>
      </c>
      <c r="Q285" s="75">
        <v>31</v>
      </c>
      <c r="R285" s="75">
        <v>88</v>
      </c>
      <c r="S285" s="92">
        <f t="shared" si="103"/>
        <v>119</v>
      </c>
      <c r="T285" s="96">
        <v>3</v>
      </c>
      <c r="U285" s="96">
        <v>8</v>
      </c>
      <c r="V285" s="92">
        <f t="shared" si="104"/>
        <v>11</v>
      </c>
    </row>
    <row r="286" spans="1:22" ht="35.1" customHeight="1">
      <c r="A286" s="141"/>
      <c r="B286" s="8" t="s">
        <v>11</v>
      </c>
      <c r="C286" s="80"/>
      <c r="D286" s="26"/>
      <c r="E286" s="9">
        <f t="shared" ref="E286:E330" si="109">C286+D286</f>
        <v>0</v>
      </c>
      <c r="F286" s="80"/>
      <c r="G286" s="26"/>
      <c r="H286" s="9">
        <f t="shared" ref="H286:H330" si="110">G286+F286</f>
        <v>0</v>
      </c>
      <c r="K286" s="125" t="s">
        <v>16</v>
      </c>
      <c r="L286" s="125"/>
      <c r="M286" s="93" t="s">
        <v>8</v>
      </c>
      <c r="N286" s="93">
        <v>61</v>
      </c>
      <c r="O286" s="93">
        <v>24</v>
      </c>
      <c r="P286" s="92">
        <f t="shared" si="102"/>
        <v>85</v>
      </c>
      <c r="Q286" s="93">
        <v>323</v>
      </c>
      <c r="R286" s="93">
        <v>113</v>
      </c>
      <c r="S286" s="92">
        <f t="shared" si="103"/>
        <v>436</v>
      </c>
      <c r="T286" s="96">
        <v>16</v>
      </c>
      <c r="U286" s="96">
        <v>9</v>
      </c>
      <c r="V286" s="92">
        <f t="shared" si="104"/>
        <v>25</v>
      </c>
    </row>
    <row r="287" spans="1:22" ht="35.1" customHeight="1" thickBot="1">
      <c r="A287" s="142"/>
      <c r="B287" s="21" t="s">
        <v>17</v>
      </c>
      <c r="C287" s="81"/>
      <c r="D287" s="27"/>
      <c r="E287" s="87">
        <f t="shared" si="109"/>
        <v>0</v>
      </c>
      <c r="F287" s="81"/>
      <c r="G287" s="27"/>
      <c r="H287" s="87">
        <f t="shared" si="110"/>
        <v>0</v>
      </c>
      <c r="K287" s="125"/>
      <c r="L287" s="125"/>
      <c r="M287" s="93" t="s">
        <v>9</v>
      </c>
      <c r="N287" s="93">
        <v>98</v>
      </c>
      <c r="O287" s="93">
        <v>14</v>
      </c>
      <c r="P287" s="92">
        <f t="shared" si="102"/>
        <v>112</v>
      </c>
      <c r="Q287" s="93">
        <v>346</v>
      </c>
      <c r="R287" s="93">
        <v>61</v>
      </c>
      <c r="S287" s="92">
        <f t="shared" si="103"/>
        <v>407</v>
      </c>
      <c r="T287" s="96">
        <v>10</v>
      </c>
      <c r="U287" s="96">
        <v>4</v>
      </c>
      <c r="V287" s="92">
        <f t="shared" si="104"/>
        <v>14</v>
      </c>
    </row>
    <row r="288" spans="1:22" ht="35.1" customHeight="1" thickTop="1">
      <c r="A288" s="140" t="s">
        <v>47</v>
      </c>
      <c r="B288" s="17" t="s">
        <v>8</v>
      </c>
      <c r="C288" s="79"/>
      <c r="D288" s="28"/>
      <c r="E288" s="86">
        <f t="shared" si="109"/>
        <v>0</v>
      </c>
      <c r="F288" s="79"/>
      <c r="G288" s="28"/>
      <c r="H288" s="86">
        <f t="shared" si="110"/>
        <v>0</v>
      </c>
      <c r="K288" s="125"/>
      <c r="L288" s="125"/>
      <c r="M288" s="93" t="s">
        <v>10</v>
      </c>
      <c r="N288" s="93">
        <v>86</v>
      </c>
      <c r="O288" s="93">
        <v>31</v>
      </c>
      <c r="P288" s="92">
        <f t="shared" si="102"/>
        <v>117</v>
      </c>
      <c r="Q288" s="93">
        <v>239</v>
      </c>
      <c r="R288" s="93">
        <v>82</v>
      </c>
      <c r="S288" s="92">
        <f t="shared" si="103"/>
        <v>321</v>
      </c>
      <c r="T288" s="96">
        <v>11</v>
      </c>
      <c r="U288" s="96">
        <v>6</v>
      </c>
      <c r="V288" s="92">
        <f t="shared" si="104"/>
        <v>17</v>
      </c>
    </row>
    <row r="289" spans="1:22" ht="35.1" customHeight="1">
      <c r="A289" s="141"/>
      <c r="B289" s="8" t="s">
        <v>9</v>
      </c>
      <c r="C289" s="80"/>
      <c r="D289" s="26"/>
      <c r="E289" s="9">
        <f t="shared" si="109"/>
        <v>0</v>
      </c>
      <c r="F289" s="80"/>
      <c r="G289" s="26"/>
      <c r="H289" s="9">
        <f t="shared" si="110"/>
        <v>0</v>
      </c>
      <c r="K289" s="125"/>
      <c r="L289" s="125"/>
      <c r="M289" s="93" t="s">
        <v>11</v>
      </c>
      <c r="N289" s="93">
        <v>59</v>
      </c>
      <c r="O289" s="93">
        <v>28</v>
      </c>
      <c r="P289" s="92">
        <f t="shared" si="102"/>
        <v>87</v>
      </c>
      <c r="Q289" s="93">
        <v>253</v>
      </c>
      <c r="R289" s="93">
        <v>85</v>
      </c>
      <c r="S289" s="92">
        <f t="shared" si="103"/>
        <v>338</v>
      </c>
      <c r="T289" s="96">
        <v>15</v>
      </c>
      <c r="U289" s="96">
        <v>6</v>
      </c>
      <c r="V289" s="92">
        <f t="shared" si="104"/>
        <v>21</v>
      </c>
    </row>
    <row r="290" spans="1:22" ht="35.1" customHeight="1">
      <c r="A290" s="141"/>
      <c r="B290" s="8"/>
      <c r="C290" s="80"/>
      <c r="D290" s="26"/>
      <c r="E290" s="9"/>
      <c r="F290" s="80"/>
      <c r="G290" s="26"/>
      <c r="H290" s="9"/>
      <c r="K290" s="125"/>
      <c r="L290" s="125"/>
      <c r="M290" s="93" t="s">
        <v>107</v>
      </c>
      <c r="N290" s="93">
        <v>46</v>
      </c>
      <c r="O290" s="93">
        <v>14</v>
      </c>
      <c r="P290" s="92">
        <f t="shared" ref="P290:P338" si="111">SUM(N290:O290)</f>
        <v>60</v>
      </c>
      <c r="Q290" s="93">
        <v>103</v>
      </c>
      <c r="R290" s="93">
        <v>35</v>
      </c>
      <c r="S290" s="92">
        <f t="shared" ref="S290:S338" si="112">SUM(Q290:R290)</f>
        <v>138</v>
      </c>
      <c r="T290" s="93">
        <v>0</v>
      </c>
      <c r="U290" s="93">
        <v>0</v>
      </c>
      <c r="V290" s="92">
        <f t="shared" si="104"/>
        <v>0</v>
      </c>
    </row>
    <row r="291" spans="1:22" ht="35.1" customHeight="1">
      <c r="A291" s="141"/>
      <c r="B291" s="8" t="s">
        <v>11</v>
      </c>
      <c r="C291" s="80"/>
      <c r="D291" s="26"/>
      <c r="E291" s="9">
        <f t="shared" si="109"/>
        <v>0</v>
      </c>
      <c r="F291" s="80"/>
      <c r="G291" s="26"/>
      <c r="H291" s="9">
        <f t="shared" si="110"/>
        <v>0</v>
      </c>
      <c r="K291" s="125" t="s">
        <v>47</v>
      </c>
      <c r="L291" s="125"/>
      <c r="M291" s="93" t="s">
        <v>8</v>
      </c>
      <c r="N291" s="75">
        <v>17</v>
      </c>
      <c r="O291" s="75">
        <v>31</v>
      </c>
      <c r="P291" s="92">
        <f t="shared" si="111"/>
        <v>48</v>
      </c>
      <c r="Q291" s="75">
        <v>85</v>
      </c>
      <c r="R291" s="75">
        <v>108</v>
      </c>
      <c r="S291" s="92">
        <f t="shared" si="112"/>
        <v>193</v>
      </c>
      <c r="T291" s="96">
        <v>6</v>
      </c>
      <c r="U291" s="96">
        <v>7</v>
      </c>
      <c r="V291" s="92">
        <f t="shared" si="104"/>
        <v>13</v>
      </c>
    </row>
    <row r="292" spans="1:22" ht="35.1" customHeight="1" thickBot="1">
      <c r="A292" s="142"/>
      <c r="B292" s="21" t="s">
        <v>12</v>
      </c>
      <c r="C292" s="81"/>
      <c r="D292" s="27"/>
      <c r="E292" s="87">
        <f t="shared" si="109"/>
        <v>0</v>
      </c>
      <c r="F292" s="81"/>
      <c r="G292" s="27"/>
      <c r="H292" s="87">
        <f t="shared" si="110"/>
        <v>0</v>
      </c>
      <c r="K292" s="126"/>
      <c r="L292" s="126"/>
      <c r="M292" s="93" t="s">
        <v>9</v>
      </c>
      <c r="N292" s="75">
        <v>17</v>
      </c>
      <c r="O292" s="75">
        <v>24</v>
      </c>
      <c r="P292" s="92">
        <f t="shared" si="111"/>
        <v>41</v>
      </c>
      <c r="Q292" s="75">
        <v>94</v>
      </c>
      <c r="R292" s="75">
        <v>93</v>
      </c>
      <c r="S292" s="92">
        <f t="shared" si="112"/>
        <v>187</v>
      </c>
      <c r="T292" s="96">
        <v>9</v>
      </c>
      <c r="U292" s="96">
        <v>6</v>
      </c>
      <c r="V292" s="92">
        <f t="shared" si="104"/>
        <v>15</v>
      </c>
    </row>
    <row r="293" spans="1:22" ht="35.1" customHeight="1" thickTop="1">
      <c r="A293" s="140" t="s">
        <v>48</v>
      </c>
      <c r="B293" s="17" t="s">
        <v>8</v>
      </c>
      <c r="C293" s="79"/>
      <c r="D293" s="28"/>
      <c r="E293" s="86">
        <f t="shared" si="109"/>
        <v>0</v>
      </c>
      <c r="F293" s="79"/>
      <c r="G293" s="28"/>
      <c r="H293" s="86">
        <f t="shared" si="110"/>
        <v>0</v>
      </c>
      <c r="K293" s="126"/>
      <c r="L293" s="126"/>
      <c r="M293" s="93" t="s">
        <v>10</v>
      </c>
      <c r="N293" s="75">
        <v>7</v>
      </c>
      <c r="O293" s="75">
        <v>8</v>
      </c>
      <c r="P293" s="92">
        <f t="shared" si="111"/>
        <v>15</v>
      </c>
      <c r="Q293" s="75">
        <v>33</v>
      </c>
      <c r="R293" s="75">
        <v>33</v>
      </c>
      <c r="S293" s="92">
        <f t="shared" si="112"/>
        <v>66</v>
      </c>
      <c r="T293" s="96">
        <v>3</v>
      </c>
      <c r="U293" s="96">
        <v>1</v>
      </c>
      <c r="V293" s="92">
        <f t="shared" si="104"/>
        <v>4</v>
      </c>
    </row>
    <row r="294" spans="1:22" ht="35.1" customHeight="1">
      <c r="A294" s="141"/>
      <c r="B294" s="8" t="s">
        <v>9</v>
      </c>
      <c r="C294" s="80"/>
      <c r="D294" s="26"/>
      <c r="E294" s="9">
        <f t="shared" si="109"/>
        <v>0</v>
      </c>
      <c r="F294" s="80"/>
      <c r="G294" s="26"/>
      <c r="H294" s="9">
        <f t="shared" si="110"/>
        <v>0</v>
      </c>
      <c r="K294" s="126"/>
      <c r="L294" s="126"/>
      <c r="M294" s="75" t="s">
        <v>11</v>
      </c>
      <c r="N294" s="75">
        <v>14</v>
      </c>
      <c r="O294" s="75">
        <v>17</v>
      </c>
      <c r="P294" s="92">
        <f t="shared" si="111"/>
        <v>31</v>
      </c>
      <c r="Q294" s="75">
        <v>49</v>
      </c>
      <c r="R294" s="75">
        <v>59</v>
      </c>
      <c r="S294" s="92">
        <f t="shared" si="112"/>
        <v>108</v>
      </c>
      <c r="T294" s="96">
        <v>2</v>
      </c>
      <c r="U294" s="96">
        <v>5</v>
      </c>
      <c r="V294" s="92">
        <f t="shared" si="104"/>
        <v>7</v>
      </c>
    </row>
    <row r="295" spans="1:22" ht="35.1" customHeight="1">
      <c r="A295" s="141"/>
      <c r="B295" s="8" t="s">
        <v>11</v>
      </c>
      <c r="C295" s="80"/>
      <c r="D295" s="26"/>
      <c r="E295" s="9">
        <f t="shared" si="109"/>
        <v>0</v>
      </c>
      <c r="F295" s="80"/>
      <c r="G295" s="26"/>
      <c r="H295" s="9">
        <f t="shared" si="110"/>
        <v>0</v>
      </c>
      <c r="K295" s="130" t="s">
        <v>114</v>
      </c>
      <c r="L295" s="125" t="s">
        <v>67</v>
      </c>
      <c r="M295" s="93" t="s">
        <v>8</v>
      </c>
      <c r="N295" s="75">
        <v>17</v>
      </c>
      <c r="O295" s="75">
        <v>4</v>
      </c>
      <c r="P295" s="92">
        <f t="shared" si="111"/>
        <v>21</v>
      </c>
      <c r="Q295" s="75">
        <v>87</v>
      </c>
      <c r="R295" s="75">
        <v>21</v>
      </c>
      <c r="S295" s="92">
        <f t="shared" si="112"/>
        <v>108</v>
      </c>
      <c r="T295" s="75"/>
      <c r="U295" s="75"/>
      <c r="V295" s="92">
        <f t="shared" si="104"/>
        <v>0</v>
      </c>
    </row>
    <row r="296" spans="1:22" ht="35.1" customHeight="1" thickBot="1">
      <c r="A296" s="142"/>
      <c r="B296" s="21" t="s">
        <v>12</v>
      </c>
      <c r="C296" s="81"/>
      <c r="D296" s="27"/>
      <c r="E296" s="87">
        <f t="shared" si="109"/>
        <v>0</v>
      </c>
      <c r="F296" s="81"/>
      <c r="G296" s="27"/>
      <c r="H296" s="87">
        <f t="shared" si="110"/>
        <v>0</v>
      </c>
      <c r="K296" s="130"/>
      <c r="L296" s="133"/>
      <c r="M296" s="93" t="s">
        <v>9</v>
      </c>
      <c r="N296" s="75">
        <v>29</v>
      </c>
      <c r="O296" s="75">
        <v>8</v>
      </c>
      <c r="P296" s="92">
        <f t="shared" si="111"/>
        <v>37</v>
      </c>
      <c r="Q296" s="75">
        <v>76</v>
      </c>
      <c r="R296" s="75">
        <v>16</v>
      </c>
      <c r="S296" s="92">
        <f t="shared" si="112"/>
        <v>92</v>
      </c>
      <c r="T296" s="75"/>
      <c r="U296" s="75"/>
      <c r="V296" s="92">
        <f t="shared" si="104"/>
        <v>0</v>
      </c>
    </row>
    <row r="297" spans="1:22" ht="35.1" customHeight="1" thickTop="1">
      <c r="A297" s="140" t="s">
        <v>49</v>
      </c>
      <c r="B297" s="17" t="s">
        <v>8</v>
      </c>
      <c r="C297" s="79"/>
      <c r="D297" s="28"/>
      <c r="E297" s="86">
        <f t="shared" si="109"/>
        <v>0</v>
      </c>
      <c r="F297" s="79"/>
      <c r="G297" s="28"/>
      <c r="H297" s="86">
        <f t="shared" si="110"/>
        <v>0</v>
      </c>
      <c r="K297" s="130"/>
      <c r="L297" s="133"/>
      <c r="M297" s="93" t="s">
        <v>10</v>
      </c>
      <c r="N297" s="75">
        <v>14</v>
      </c>
      <c r="O297" s="75">
        <v>2</v>
      </c>
      <c r="P297" s="92">
        <f t="shared" si="111"/>
        <v>16</v>
      </c>
      <c r="Q297" s="75">
        <v>85</v>
      </c>
      <c r="R297" s="75">
        <v>22</v>
      </c>
      <c r="S297" s="92">
        <f t="shared" si="112"/>
        <v>107</v>
      </c>
      <c r="T297" s="75"/>
      <c r="U297" s="75"/>
      <c r="V297" s="92">
        <f t="shared" si="104"/>
        <v>0</v>
      </c>
    </row>
    <row r="298" spans="1:22" ht="35.1" customHeight="1" thickBot="1">
      <c r="A298" s="141"/>
      <c r="B298" s="8" t="s">
        <v>9</v>
      </c>
      <c r="C298" s="80"/>
      <c r="D298" s="26"/>
      <c r="E298" s="9">
        <f t="shared" si="109"/>
        <v>0</v>
      </c>
      <c r="F298" s="80"/>
      <c r="G298" s="26"/>
      <c r="H298" s="9">
        <f t="shared" si="110"/>
        <v>0</v>
      </c>
      <c r="K298" s="130"/>
      <c r="L298" s="133"/>
      <c r="M298" s="93" t="s">
        <v>11</v>
      </c>
      <c r="N298" s="75">
        <v>6</v>
      </c>
      <c r="O298" s="75">
        <v>2</v>
      </c>
      <c r="P298" s="92">
        <f t="shared" si="111"/>
        <v>8</v>
      </c>
      <c r="Q298" s="75">
        <v>43</v>
      </c>
      <c r="R298" s="75">
        <v>2</v>
      </c>
      <c r="S298" s="92">
        <f t="shared" si="112"/>
        <v>45</v>
      </c>
      <c r="T298" s="75"/>
      <c r="U298" s="75"/>
      <c r="V298" s="92">
        <f t="shared" si="104"/>
        <v>0</v>
      </c>
    </row>
    <row r="299" spans="1:22" ht="35.1" customHeight="1" thickTop="1">
      <c r="A299" s="140" t="s">
        <v>18</v>
      </c>
      <c r="B299" s="17" t="s">
        <v>8</v>
      </c>
      <c r="C299" s="79"/>
      <c r="D299" s="28"/>
      <c r="E299" s="86">
        <f t="shared" si="109"/>
        <v>0</v>
      </c>
      <c r="F299" s="79"/>
      <c r="G299" s="28"/>
      <c r="H299" s="86">
        <f t="shared" si="110"/>
        <v>0</v>
      </c>
      <c r="K299" s="130"/>
      <c r="L299" s="93" t="s">
        <v>68</v>
      </c>
      <c r="M299" s="93" t="s">
        <v>10</v>
      </c>
      <c r="N299" s="75">
        <v>9</v>
      </c>
      <c r="O299" s="75">
        <v>0</v>
      </c>
      <c r="P299" s="92">
        <f t="shared" si="111"/>
        <v>9</v>
      </c>
      <c r="Q299" s="75">
        <v>28</v>
      </c>
      <c r="R299" s="75">
        <v>1</v>
      </c>
      <c r="S299" s="92">
        <f t="shared" si="112"/>
        <v>29</v>
      </c>
      <c r="T299" s="75"/>
      <c r="U299" s="75"/>
      <c r="V299" s="92">
        <f t="shared" si="104"/>
        <v>0</v>
      </c>
    </row>
    <row r="300" spans="1:22" ht="35.1" customHeight="1">
      <c r="A300" s="141"/>
      <c r="B300" s="8" t="s">
        <v>11</v>
      </c>
      <c r="C300" s="80"/>
      <c r="D300" s="26"/>
      <c r="E300" s="9">
        <f t="shared" si="109"/>
        <v>0</v>
      </c>
      <c r="F300" s="80"/>
      <c r="G300" s="26"/>
      <c r="H300" s="9">
        <f t="shared" si="110"/>
        <v>0</v>
      </c>
      <c r="K300" s="130"/>
      <c r="L300" s="125" t="s">
        <v>69</v>
      </c>
      <c r="M300" s="93" t="s">
        <v>8</v>
      </c>
      <c r="N300" s="75">
        <v>35</v>
      </c>
      <c r="O300" s="75">
        <v>7</v>
      </c>
      <c r="P300" s="92">
        <f t="shared" si="111"/>
        <v>42</v>
      </c>
      <c r="Q300" s="75">
        <v>131</v>
      </c>
      <c r="R300" s="75">
        <v>17</v>
      </c>
      <c r="S300" s="92">
        <f t="shared" si="112"/>
        <v>148</v>
      </c>
      <c r="T300" s="75"/>
      <c r="U300" s="75"/>
      <c r="V300" s="92">
        <f t="shared" si="104"/>
        <v>0</v>
      </c>
    </row>
    <row r="301" spans="1:22" ht="35.1" customHeight="1" thickBot="1">
      <c r="A301" s="142"/>
      <c r="B301" s="21" t="s">
        <v>12</v>
      </c>
      <c r="C301" s="81"/>
      <c r="D301" s="27"/>
      <c r="E301" s="87">
        <f t="shared" si="109"/>
        <v>0</v>
      </c>
      <c r="F301" s="81"/>
      <c r="G301" s="27"/>
      <c r="H301" s="87">
        <f t="shared" si="110"/>
        <v>0</v>
      </c>
      <c r="K301" s="130"/>
      <c r="L301" s="133"/>
      <c r="M301" s="93" t="s">
        <v>9</v>
      </c>
      <c r="N301" s="75">
        <v>16</v>
      </c>
      <c r="O301" s="75">
        <v>0</v>
      </c>
      <c r="P301" s="92">
        <f t="shared" si="111"/>
        <v>16</v>
      </c>
      <c r="Q301" s="75">
        <v>22</v>
      </c>
      <c r="R301" s="75">
        <v>0</v>
      </c>
      <c r="S301" s="92">
        <f t="shared" si="112"/>
        <v>22</v>
      </c>
      <c r="T301" s="75"/>
      <c r="U301" s="75"/>
      <c r="V301" s="92">
        <f t="shared" si="104"/>
        <v>0</v>
      </c>
    </row>
    <row r="302" spans="1:22" ht="35.1" customHeight="1" thickTop="1">
      <c r="A302" s="140" t="s">
        <v>19</v>
      </c>
      <c r="B302" s="17" t="s">
        <v>8</v>
      </c>
      <c r="C302" s="79"/>
      <c r="D302" s="28"/>
      <c r="E302" s="86">
        <f t="shared" si="109"/>
        <v>0</v>
      </c>
      <c r="F302" s="79"/>
      <c r="G302" s="28"/>
      <c r="H302" s="86">
        <f t="shared" si="110"/>
        <v>0</v>
      </c>
      <c r="K302" s="130"/>
      <c r="L302" s="133"/>
      <c r="M302" s="93" t="s">
        <v>10</v>
      </c>
      <c r="N302" s="75">
        <v>26</v>
      </c>
      <c r="O302" s="75">
        <v>2</v>
      </c>
      <c r="P302" s="92">
        <f t="shared" si="111"/>
        <v>28</v>
      </c>
      <c r="Q302" s="75">
        <v>73</v>
      </c>
      <c r="R302" s="75">
        <v>10</v>
      </c>
      <c r="S302" s="92">
        <f t="shared" si="112"/>
        <v>83</v>
      </c>
      <c r="T302" s="75"/>
      <c r="U302" s="75"/>
      <c r="V302" s="92">
        <f t="shared" si="104"/>
        <v>0</v>
      </c>
    </row>
    <row r="303" spans="1:22" ht="35.1" customHeight="1">
      <c r="A303" s="141"/>
      <c r="B303" s="8" t="s">
        <v>9</v>
      </c>
      <c r="C303" s="80"/>
      <c r="D303" s="26"/>
      <c r="E303" s="9">
        <f t="shared" si="109"/>
        <v>0</v>
      </c>
      <c r="F303" s="80"/>
      <c r="G303" s="26"/>
      <c r="H303" s="9">
        <f t="shared" si="110"/>
        <v>0</v>
      </c>
      <c r="K303" s="130"/>
      <c r="L303" s="133"/>
      <c r="M303" s="93" t="s">
        <v>11</v>
      </c>
      <c r="N303" s="75">
        <v>20</v>
      </c>
      <c r="O303" s="75">
        <v>1</v>
      </c>
      <c r="P303" s="92">
        <f t="shared" si="111"/>
        <v>21</v>
      </c>
      <c r="Q303" s="75">
        <v>33</v>
      </c>
      <c r="R303" s="75">
        <v>2</v>
      </c>
      <c r="S303" s="92">
        <f t="shared" si="112"/>
        <v>35</v>
      </c>
      <c r="T303" s="75"/>
      <c r="U303" s="75"/>
      <c r="V303" s="92">
        <f t="shared" si="104"/>
        <v>0</v>
      </c>
    </row>
    <row r="304" spans="1:22" ht="35.1" customHeight="1">
      <c r="A304" s="141"/>
      <c r="B304" s="8" t="s">
        <v>11</v>
      </c>
      <c r="C304" s="80"/>
      <c r="D304" s="26"/>
      <c r="E304" s="9">
        <f t="shared" si="109"/>
        <v>0</v>
      </c>
      <c r="F304" s="80"/>
      <c r="G304" s="26"/>
      <c r="H304" s="9">
        <f t="shared" si="110"/>
        <v>0</v>
      </c>
      <c r="K304" s="130"/>
      <c r="L304" s="125" t="s">
        <v>70</v>
      </c>
      <c r="M304" s="93" t="s">
        <v>8</v>
      </c>
      <c r="N304" s="75">
        <v>10</v>
      </c>
      <c r="O304" s="75">
        <v>4</v>
      </c>
      <c r="P304" s="92">
        <f t="shared" si="111"/>
        <v>14</v>
      </c>
      <c r="Q304" s="75">
        <v>92</v>
      </c>
      <c r="R304" s="75">
        <v>12</v>
      </c>
      <c r="S304" s="92">
        <f t="shared" si="112"/>
        <v>104</v>
      </c>
      <c r="T304" s="75"/>
      <c r="U304" s="75"/>
      <c r="V304" s="92">
        <f t="shared" si="104"/>
        <v>0</v>
      </c>
    </row>
    <row r="305" spans="1:22" ht="35.1" customHeight="1" thickBot="1">
      <c r="A305" s="142"/>
      <c r="B305" s="21" t="s">
        <v>12</v>
      </c>
      <c r="C305" s="81"/>
      <c r="D305" s="27"/>
      <c r="E305" s="87">
        <f t="shared" si="109"/>
        <v>0</v>
      </c>
      <c r="F305" s="81"/>
      <c r="G305" s="27"/>
      <c r="H305" s="87">
        <f t="shared" si="110"/>
        <v>0</v>
      </c>
      <c r="K305" s="130"/>
      <c r="L305" s="133"/>
      <c r="M305" s="93" t="s">
        <v>9</v>
      </c>
      <c r="N305" s="75">
        <v>26</v>
      </c>
      <c r="O305" s="75">
        <v>1</v>
      </c>
      <c r="P305" s="92">
        <f t="shared" si="111"/>
        <v>27</v>
      </c>
      <c r="Q305" s="75">
        <v>80</v>
      </c>
      <c r="R305" s="75">
        <v>5</v>
      </c>
      <c r="S305" s="92">
        <f t="shared" si="112"/>
        <v>85</v>
      </c>
      <c r="T305" s="75"/>
      <c r="U305" s="75"/>
      <c r="V305" s="92">
        <f t="shared" si="104"/>
        <v>0</v>
      </c>
    </row>
    <row r="306" spans="1:22" ht="35.1" customHeight="1" thickTop="1">
      <c r="A306" s="140" t="s">
        <v>20</v>
      </c>
      <c r="B306" s="17" t="s">
        <v>8</v>
      </c>
      <c r="C306" s="79"/>
      <c r="D306" s="28"/>
      <c r="E306" s="86">
        <f t="shared" si="109"/>
        <v>0</v>
      </c>
      <c r="F306" s="79"/>
      <c r="G306" s="28"/>
      <c r="H306" s="86">
        <f t="shared" si="110"/>
        <v>0</v>
      </c>
      <c r="K306" s="130"/>
      <c r="L306" s="133"/>
      <c r="M306" s="93" t="s">
        <v>10</v>
      </c>
      <c r="N306" s="75">
        <v>20</v>
      </c>
      <c r="O306" s="75">
        <v>4</v>
      </c>
      <c r="P306" s="92">
        <f t="shared" si="111"/>
        <v>24</v>
      </c>
      <c r="Q306" s="75">
        <v>60</v>
      </c>
      <c r="R306" s="75">
        <v>9</v>
      </c>
      <c r="S306" s="92">
        <f t="shared" si="112"/>
        <v>69</v>
      </c>
      <c r="T306" s="75"/>
      <c r="U306" s="75"/>
      <c r="V306" s="92">
        <f t="shared" si="104"/>
        <v>0</v>
      </c>
    </row>
    <row r="307" spans="1:22" ht="35.1" customHeight="1">
      <c r="A307" s="141"/>
      <c r="B307" s="8" t="s">
        <v>21</v>
      </c>
      <c r="C307" s="80"/>
      <c r="D307" s="26"/>
      <c r="E307" s="9">
        <f t="shared" si="109"/>
        <v>0</v>
      </c>
      <c r="F307" s="80"/>
      <c r="G307" s="26"/>
      <c r="H307" s="9">
        <f t="shared" si="110"/>
        <v>0</v>
      </c>
      <c r="K307" s="130"/>
      <c r="L307" s="133"/>
      <c r="M307" s="93" t="s">
        <v>11</v>
      </c>
      <c r="N307" s="75">
        <v>8</v>
      </c>
      <c r="O307" s="75">
        <v>0</v>
      </c>
      <c r="P307" s="92">
        <f t="shared" si="111"/>
        <v>8</v>
      </c>
      <c r="Q307" s="75">
        <v>54</v>
      </c>
      <c r="R307" s="75">
        <v>1</v>
      </c>
      <c r="S307" s="92">
        <f t="shared" si="112"/>
        <v>55</v>
      </c>
      <c r="T307" s="75"/>
      <c r="U307" s="75"/>
      <c r="V307" s="92">
        <f t="shared" si="104"/>
        <v>0</v>
      </c>
    </row>
    <row r="308" spans="1:22" ht="35.1" customHeight="1">
      <c r="A308" s="141"/>
      <c r="B308" s="8" t="s">
        <v>22</v>
      </c>
      <c r="C308" s="80"/>
      <c r="D308" s="26"/>
      <c r="E308" s="9">
        <f t="shared" si="109"/>
        <v>0</v>
      </c>
      <c r="F308" s="80"/>
      <c r="G308" s="26"/>
      <c r="H308" s="9">
        <f t="shared" si="110"/>
        <v>0</v>
      </c>
      <c r="K308" s="130"/>
      <c r="L308" s="125" t="s">
        <v>71</v>
      </c>
      <c r="M308" s="93" t="s">
        <v>8</v>
      </c>
      <c r="N308" s="75">
        <v>8</v>
      </c>
      <c r="O308" s="75">
        <v>8</v>
      </c>
      <c r="P308" s="92">
        <f t="shared" si="111"/>
        <v>16</v>
      </c>
      <c r="Q308" s="75">
        <v>47</v>
      </c>
      <c r="R308" s="75">
        <v>25</v>
      </c>
      <c r="S308" s="92">
        <f t="shared" si="112"/>
        <v>72</v>
      </c>
      <c r="T308" s="75"/>
      <c r="U308" s="75"/>
      <c r="V308" s="92">
        <f t="shared" si="104"/>
        <v>0</v>
      </c>
    </row>
    <row r="309" spans="1:22" ht="35.1" customHeight="1">
      <c r="A309" s="141"/>
      <c r="B309" s="8" t="s">
        <v>23</v>
      </c>
      <c r="C309" s="80"/>
      <c r="D309" s="26"/>
      <c r="E309" s="9">
        <f t="shared" si="109"/>
        <v>0</v>
      </c>
      <c r="F309" s="80"/>
      <c r="G309" s="26"/>
      <c r="H309" s="9">
        <f t="shared" si="110"/>
        <v>0</v>
      </c>
      <c r="K309" s="130"/>
      <c r="L309" s="133"/>
      <c r="M309" s="93" t="s">
        <v>9</v>
      </c>
      <c r="N309" s="75">
        <v>35</v>
      </c>
      <c r="O309" s="75">
        <v>8</v>
      </c>
      <c r="P309" s="92">
        <f t="shared" si="111"/>
        <v>43</v>
      </c>
      <c r="Q309" s="75">
        <v>135</v>
      </c>
      <c r="R309" s="75">
        <v>17</v>
      </c>
      <c r="S309" s="92">
        <f t="shared" si="112"/>
        <v>152</v>
      </c>
      <c r="T309" s="75"/>
      <c r="U309" s="75"/>
      <c r="V309" s="92">
        <f t="shared" si="104"/>
        <v>0</v>
      </c>
    </row>
    <row r="310" spans="1:22" ht="35.1" customHeight="1">
      <c r="A310" s="141"/>
      <c r="B310" s="8" t="s">
        <v>10</v>
      </c>
      <c r="C310" s="12"/>
      <c r="D310" s="13"/>
      <c r="E310" s="9">
        <f t="shared" si="109"/>
        <v>0</v>
      </c>
      <c r="F310" s="12"/>
      <c r="G310" s="13"/>
      <c r="H310" s="9">
        <f t="shared" si="110"/>
        <v>0</v>
      </c>
      <c r="K310" s="130"/>
      <c r="L310" s="133"/>
      <c r="M310" s="93" t="s">
        <v>10</v>
      </c>
      <c r="N310" s="75">
        <v>28</v>
      </c>
      <c r="O310" s="75">
        <v>5</v>
      </c>
      <c r="P310" s="92">
        <f t="shared" si="111"/>
        <v>33</v>
      </c>
      <c r="Q310" s="75">
        <v>81</v>
      </c>
      <c r="R310" s="75">
        <v>15</v>
      </c>
      <c r="S310" s="92">
        <f t="shared" si="112"/>
        <v>96</v>
      </c>
      <c r="T310" s="75"/>
      <c r="U310" s="75"/>
      <c r="V310" s="92">
        <f t="shared" si="104"/>
        <v>0</v>
      </c>
    </row>
    <row r="311" spans="1:22" ht="35.1" customHeight="1">
      <c r="A311" s="141"/>
      <c r="B311" s="8" t="s">
        <v>11</v>
      </c>
      <c r="C311" s="12"/>
      <c r="D311" s="13"/>
      <c r="E311" s="9">
        <f t="shared" si="109"/>
        <v>0</v>
      </c>
      <c r="F311" s="12"/>
      <c r="G311" s="13"/>
      <c r="H311" s="9">
        <f t="shared" si="110"/>
        <v>0</v>
      </c>
      <c r="K311" s="130"/>
      <c r="L311" s="133"/>
      <c r="M311" s="93" t="s">
        <v>11</v>
      </c>
      <c r="N311" s="75">
        <v>4</v>
      </c>
      <c r="O311" s="75">
        <v>1</v>
      </c>
      <c r="P311" s="92">
        <f t="shared" si="111"/>
        <v>5</v>
      </c>
      <c r="Q311" s="75">
        <v>44</v>
      </c>
      <c r="R311" s="75">
        <v>7</v>
      </c>
      <c r="S311" s="92">
        <f t="shared" si="112"/>
        <v>51</v>
      </c>
      <c r="T311" s="75"/>
      <c r="U311" s="75"/>
      <c r="V311" s="92">
        <f t="shared" si="104"/>
        <v>0</v>
      </c>
    </row>
    <row r="312" spans="1:22" ht="35.1" customHeight="1" thickBot="1">
      <c r="A312" s="142"/>
      <c r="B312" s="21" t="s">
        <v>25</v>
      </c>
      <c r="C312" s="22"/>
      <c r="D312" s="23"/>
      <c r="E312" s="87">
        <f t="shared" si="109"/>
        <v>0</v>
      </c>
      <c r="F312" s="22"/>
      <c r="G312" s="23"/>
      <c r="H312" s="87">
        <f t="shared" si="110"/>
        <v>0</v>
      </c>
      <c r="K312" s="130"/>
      <c r="L312" s="125" t="s">
        <v>72</v>
      </c>
      <c r="M312" s="93" t="s">
        <v>9</v>
      </c>
      <c r="N312" s="75">
        <v>0</v>
      </c>
      <c r="O312" s="75">
        <v>0</v>
      </c>
      <c r="P312" s="92">
        <f t="shared" si="111"/>
        <v>0</v>
      </c>
      <c r="Q312" s="75">
        <v>1</v>
      </c>
      <c r="R312" s="75">
        <v>0</v>
      </c>
      <c r="S312" s="92">
        <f t="shared" si="112"/>
        <v>1</v>
      </c>
      <c r="T312" s="75"/>
      <c r="U312" s="75"/>
      <c r="V312" s="92">
        <f t="shared" si="104"/>
        <v>0</v>
      </c>
    </row>
    <row r="313" spans="1:22" ht="35.1" customHeight="1" thickTop="1">
      <c r="A313" s="141"/>
      <c r="B313" s="8" t="s">
        <v>9</v>
      </c>
      <c r="C313" s="12"/>
      <c r="D313" s="13"/>
      <c r="E313" s="9">
        <f t="shared" si="109"/>
        <v>0</v>
      </c>
      <c r="F313" s="12"/>
      <c r="G313" s="13"/>
      <c r="H313" s="9">
        <f t="shared" si="110"/>
        <v>0</v>
      </c>
      <c r="K313" s="130"/>
      <c r="L313" s="133"/>
      <c r="M313" s="93" t="s">
        <v>10</v>
      </c>
      <c r="N313" s="75">
        <v>13</v>
      </c>
      <c r="O313" s="75">
        <v>0</v>
      </c>
      <c r="P313" s="92">
        <f t="shared" si="111"/>
        <v>13</v>
      </c>
      <c r="Q313" s="75">
        <v>57</v>
      </c>
      <c r="R313" s="75">
        <v>2</v>
      </c>
      <c r="S313" s="92">
        <f t="shared" si="112"/>
        <v>59</v>
      </c>
      <c r="T313" s="75"/>
      <c r="U313" s="75"/>
      <c r="V313" s="92">
        <f t="shared" si="104"/>
        <v>0</v>
      </c>
    </row>
    <row r="314" spans="1:22" ht="35.1" customHeight="1">
      <c r="A314" s="141"/>
      <c r="B314" s="8" t="s">
        <v>10</v>
      </c>
      <c r="C314" s="12"/>
      <c r="D314" s="13"/>
      <c r="E314" s="9">
        <f t="shared" si="109"/>
        <v>0</v>
      </c>
      <c r="F314" s="12"/>
      <c r="G314" s="13"/>
      <c r="H314" s="9">
        <f t="shared" si="110"/>
        <v>0</v>
      </c>
      <c r="K314" s="130"/>
      <c r="L314" s="133"/>
      <c r="M314" s="93" t="s">
        <v>11</v>
      </c>
      <c r="N314" s="75">
        <v>7</v>
      </c>
      <c r="O314" s="75">
        <v>1</v>
      </c>
      <c r="P314" s="92">
        <f t="shared" si="111"/>
        <v>8</v>
      </c>
      <c r="Q314" s="75">
        <v>57</v>
      </c>
      <c r="R314" s="75">
        <v>1</v>
      </c>
      <c r="S314" s="92">
        <f t="shared" si="112"/>
        <v>58</v>
      </c>
      <c r="T314" s="75"/>
      <c r="U314" s="75"/>
      <c r="V314" s="92">
        <f t="shared" si="104"/>
        <v>0</v>
      </c>
    </row>
    <row r="315" spans="1:22" ht="35.1" customHeight="1" thickBot="1">
      <c r="A315" s="142"/>
      <c r="B315" s="21" t="s">
        <v>12</v>
      </c>
      <c r="C315" s="22"/>
      <c r="D315" s="23"/>
      <c r="E315" s="87">
        <f t="shared" si="109"/>
        <v>0</v>
      </c>
      <c r="F315" s="22"/>
      <c r="G315" s="23"/>
      <c r="H315" s="87">
        <f t="shared" si="110"/>
        <v>0</v>
      </c>
      <c r="K315" s="130"/>
      <c r="L315" s="125" t="s">
        <v>73</v>
      </c>
      <c r="M315" s="93" t="s">
        <v>8</v>
      </c>
      <c r="N315" s="75">
        <v>25</v>
      </c>
      <c r="O315" s="75">
        <v>4</v>
      </c>
      <c r="P315" s="92">
        <f t="shared" si="111"/>
        <v>29</v>
      </c>
      <c r="Q315" s="75">
        <v>90</v>
      </c>
      <c r="R315" s="75">
        <v>7</v>
      </c>
      <c r="S315" s="92">
        <f t="shared" si="112"/>
        <v>97</v>
      </c>
      <c r="T315" s="75"/>
      <c r="U315" s="75"/>
      <c r="V315" s="92">
        <f t="shared" si="104"/>
        <v>0</v>
      </c>
    </row>
    <row r="316" spans="1:22" ht="35.1" customHeight="1" thickTop="1">
      <c r="A316" s="140" t="s">
        <v>26</v>
      </c>
      <c r="B316" s="17" t="s">
        <v>8</v>
      </c>
      <c r="C316" s="24"/>
      <c r="D316" s="25"/>
      <c r="E316" s="86">
        <f t="shared" si="109"/>
        <v>0</v>
      </c>
      <c r="F316" s="24"/>
      <c r="G316" s="25"/>
      <c r="H316" s="86">
        <f t="shared" si="110"/>
        <v>0</v>
      </c>
      <c r="K316" s="130"/>
      <c r="L316" s="133"/>
      <c r="M316" s="93" t="s">
        <v>9</v>
      </c>
      <c r="N316" s="75">
        <v>22</v>
      </c>
      <c r="O316" s="75">
        <v>2</v>
      </c>
      <c r="P316" s="92">
        <f t="shared" si="111"/>
        <v>24</v>
      </c>
      <c r="Q316" s="75">
        <v>45</v>
      </c>
      <c r="R316" s="75">
        <v>3</v>
      </c>
      <c r="S316" s="92">
        <f t="shared" si="112"/>
        <v>48</v>
      </c>
      <c r="T316" s="75"/>
      <c r="U316" s="75"/>
      <c r="V316" s="92">
        <f t="shared" si="104"/>
        <v>0</v>
      </c>
    </row>
    <row r="317" spans="1:22" ht="35.1" customHeight="1">
      <c r="A317" s="141"/>
      <c r="B317" s="8" t="s">
        <v>27</v>
      </c>
      <c r="C317" s="12"/>
      <c r="D317" s="13"/>
      <c r="E317" s="9">
        <f t="shared" si="109"/>
        <v>0</v>
      </c>
      <c r="F317" s="12"/>
      <c r="G317" s="13"/>
      <c r="H317" s="9">
        <f t="shared" si="110"/>
        <v>0</v>
      </c>
      <c r="K317" s="130"/>
      <c r="L317" s="133"/>
      <c r="M317" s="93" t="s">
        <v>10</v>
      </c>
      <c r="N317" s="75">
        <v>11</v>
      </c>
      <c r="O317" s="75">
        <v>3</v>
      </c>
      <c r="P317" s="92">
        <f t="shared" si="111"/>
        <v>14</v>
      </c>
      <c r="Q317" s="75">
        <v>32</v>
      </c>
      <c r="R317" s="75">
        <v>6</v>
      </c>
      <c r="S317" s="92">
        <f t="shared" si="112"/>
        <v>38</v>
      </c>
      <c r="T317" s="75"/>
      <c r="U317" s="75"/>
      <c r="V317" s="92">
        <f t="shared" si="104"/>
        <v>0</v>
      </c>
    </row>
    <row r="318" spans="1:22" ht="35.1" customHeight="1">
      <c r="A318" s="141"/>
      <c r="B318" s="8" t="s">
        <v>9</v>
      </c>
      <c r="C318" s="12"/>
      <c r="D318" s="13"/>
      <c r="E318" s="9">
        <f t="shared" si="109"/>
        <v>0</v>
      </c>
      <c r="F318" s="12"/>
      <c r="G318" s="13"/>
      <c r="H318" s="9">
        <f t="shared" si="110"/>
        <v>0</v>
      </c>
      <c r="K318" s="130"/>
      <c r="L318" s="133"/>
      <c r="M318" s="93" t="s">
        <v>11</v>
      </c>
      <c r="N318" s="75">
        <v>6</v>
      </c>
      <c r="O318" s="75">
        <v>2</v>
      </c>
      <c r="P318" s="92">
        <f t="shared" si="111"/>
        <v>8</v>
      </c>
      <c r="Q318" s="75">
        <v>40</v>
      </c>
      <c r="R318" s="75">
        <v>2</v>
      </c>
      <c r="S318" s="92">
        <f t="shared" si="112"/>
        <v>42</v>
      </c>
      <c r="T318" s="75"/>
      <c r="U318" s="75"/>
      <c r="V318" s="92">
        <f t="shared" si="104"/>
        <v>0</v>
      </c>
    </row>
    <row r="319" spans="1:22" ht="35.1" customHeight="1">
      <c r="A319" s="141"/>
      <c r="B319" s="8"/>
      <c r="C319" s="12"/>
      <c r="D319" s="13"/>
      <c r="E319" s="9"/>
      <c r="F319" s="12"/>
      <c r="G319" s="13"/>
      <c r="H319" s="9"/>
      <c r="K319" s="130"/>
      <c r="L319" s="93" t="s">
        <v>102</v>
      </c>
      <c r="M319" s="93" t="s">
        <v>51</v>
      </c>
      <c r="N319" s="75">
        <v>26</v>
      </c>
      <c r="O319" s="75">
        <v>13</v>
      </c>
      <c r="P319" s="92">
        <f t="shared" si="111"/>
        <v>39</v>
      </c>
      <c r="Q319" s="75">
        <v>72</v>
      </c>
      <c r="R319" s="75">
        <v>27</v>
      </c>
      <c r="S319" s="92">
        <f t="shared" si="112"/>
        <v>99</v>
      </c>
      <c r="T319" s="75"/>
      <c r="U319" s="75"/>
      <c r="V319" s="92">
        <f t="shared" si="104"/>
        <v>0</v>
      </c>
    </row>
    <row r="320" spans="1:22" ht="35.1" customHeight="1">
      <c r="A320" s="141"/>
      <c r="B320" s="8"/>
      <c r="C320" s="12"/>
      <c r="D320" s="13"/>
      <c r="E320" s="9"/>
      <c r="F320" s="12"/>
      <c r="G320" s="13"/>
      <c r="H320" s="9"/>
      <c r="K320" s="131" t="s">
        <v>114</v>
      </c>
      <c r="L320" s="93" t="s">
        <v>87</v>
      </c>
      <c r="M320" s="93" t="s">
        <v>9</v>
      </c>
      <c r="N320" s="75">
        <v>20</v>
      </c>
      <c r="O320" s="75">
        <v>0</v>
      </c>
      <c r="P320" s="92">
        <f t="shared" si="111"/>
        <v>20</v>
      </c>
      <c r="Q320" s="75">
        <v>43</v>
      </c>
      <c r="R320" s="75">
        <v>4</v>
      </c>
      <c r="S320" s="92">
        <f t="shared" si="112"/>
        <v>47</v>
      </c>
      <c r="T320" s="75"/>
      <c r="U320" s="75"/>
      <c r="V320" s="92">
        <f t="shared" si="104"/>
        <v>0</v>
      </c>
    </row>
    <row r="321" spans="1:22" ht="35.1" customHeight="1">
      <c r="A321" s="141"/>
      <c r="B321" s="8"/>
      <c r="C321" s="12"/>
      <c r="D321" s="13"/>
      <c r="E321" s="9"/>
      <c r="F321" s="12"/>
      <c r="G321" s="13"/>
      <c r="H321" s="9"/>
      <c r="K321" s="131"/>
      <c r="L321" s="93" t="s">
        <v>88</v>
      </c>
      <c r="M321" s="93" t="s">
        <v>9</v>
      </c>
      <c r="N321" s="75">
        <v>6</v>
      </c>
      <c r="O321" s="75">
        <v>1</v>
      </c>
      <c r="P321" s="92">
        <f t="shared" si="111"/>
        <v>7</v>
      </c>
      <c r="Q321" s="75">
        <v>32</v>
      </c>
      <c r="R321" s="75">
        <v>3</v>
      </c>
      <c r="S321" s="92">
        <f t="shared" si="112"/>
        <v>35</v>
      </c>
      <c r="T321" s="75"/>
      <c r="U321" s="75"/>
      <c r="V321" s="92">
        <f t="shared" si="104"/>
        <v>0</v>
      </c>
    </row>
    <row r="322" spans="1:22" ht="35.1" customHeight="1">
      <c r="A322" s="141"/>
      <c r="B322" s="8"/>
      <c r="C322" s="12"/>
      <c r="D322" s="13"/>
      <c r="E322" s="9"/>
      <c r="F322" s="12"/>
      <c r="G322" s="13"/>
      <c r="H322" s="9"/>
      <c r="K322" s="131"/>
      <c r="L322" s="93" t="s">
        <v>89</v>
      </c>
      <c r="M322" s="93" t="s">
        <v>9</v>
      </c>
      <c r="N322" s="75">
        <v>18</v>
      </c>
      <c r="O322" s="75">
        <v>3</v>
      </c>
      <c r="P322" s="92">
        <f t="shared" si="111"/>
        <v>21</v>
      </c>
      <c r="Q322" s="75">
        <v>58</v>
      </c>
      <c r="R322" s="75">
        <v>7</v>
      </c>
      <c r="S322" s="92">
        <f t="shared" si="112"/>
        <v>65</v>
      </c>
      <c r="T322" s="75"/>
      <c r="U322" s="75"/>
      <c r="V322" s="92">
        <f t="shared" si="104"/>
        <v>0</v>
      </c>
    </row>
    <row r="323" spans="1:22" ht="35.1" customHeight="1">
      <c r="A323" s="141"/>
      <c r="B323" s="8"/>
      <c r="C323" s="12"/>
      <c r="D323" s="13"/>
      <c r="E323" s="9"/>
      <c r="F323" s="12"/>
      <c r="G323" s="13"/>
      <c r="H323" s="9"/>
      <c r="K323" s="131"/>
      <c r="L323" s="93" t="s">
        <v>90</v>
      </c>
      <c r="M323" s="93" t="s">
        <v>9</v>
      </c>
      <c r="N323" s="75">
        <v>21</v>
      </c>
      <c r="O323" s="75">
        <v>4</v>
      </c>
      <c r="P323" s="92">
        <f t="shared" si="111"/>
        <v>25</v>
      </c>
      <c r="Q323" s="75">
        <v>28</v>
      </c>
      <c r="R323" s="75">
        <v>4</v>
      </c>
      <c r="S323" s="92">
        <f t="shared" si="112"/>
        <v>32</v>
      </c>
      <c r="T323" s="75"/>
      <c r="U323" s="75"/>
      <c r="V323" s="92">
        <f t="shared" si="104"/>
        <v>0</v>
      </c>
    </row>
    <row r="324" spans="1:22" ht="35.1" customHeight="1">
      <c r="A324" s="141"/>
      <c r="B324" s="8"/>
      <c r="C324" s="12"/>
      <c r="D324" s="13"/>
      <c r="E324" s="9"/>
      <c r="F324" s="12"/>
      <c r="G324" s="13"/>
      <c r="H324" s="9"/>
      <c r="K324" s="131"/>
      <c r="L324" s="93" t="s">
        <v>91</v>
      </c>
      <c r="M324" s="93" t="s">
        <v>9</v>
      </c>
      <c r="N324" s="75">
        <v>28</v>
      </c>
      <c r="O324" s="75">
        <v>1</v>
      </c>
      <c r="P324" s="92">
        <f t="shared" si="111"/>
        <v>29</v>
      </c>
      <c r="Q324" s="75">
        <v>62</v>
      </c>
      <c r="R324" s="75">
        <v>2</v>
      </c>
      <c r="S324" s="92">
        <f t="shared" si="112"/>
        <v>64</v>
      </c>
      <c r="T324" s="75"/>
      <c r="U324" s="75"/>
      <c r="V324" s="92">
        <f t="shared" si="104"/>
        <v>0</v>
      </c>
    </row>
    <row r="325" spans="1:22" ht="35.1" customHeight="1">
      <c r="A325" s="141"/>
      <c r="B325" s="8"/>
      <c r="C325" s="12"/>
      <c r="D325" s="13"/>
      <c r="E325" s="9"/>
      <c r="F325" s="12"/>
      <c r="G325" s="13"/>
      <c r="H325" s="9"/>
      <c r="K325" s="131"/>
      <c r="L325" s="125" t="s">
        <v>92</v>
      </c>
      <c r="M325" s="93" t="s">
        <v>51</v>
      </c>
      <c r="N325" s="75">
        <v>4</v>
      </c>
      <c r="O325" s="75">
        <v>4</v>
      </c>
      <c r="P325" s="92">
        <f t="shared" si="111"/>
        <v>8</v>
      </c>
      <c r="Q325" s="75">
        <v>9</v>
      </c>
      <c r="R325" s="75">
        <v>19</v>
      </c>
      <c r="S325" s="92">
        <f t="shared" si="112"/>
        <v>28</v>
      </c>
      <c r="T325" s="75"/>
      <c r="U325" s="75"/>
      <c r="V325" s="92">
        <f t="shared" si="104"/>
        <v>0</v>
      </c>
    </row>
    <row r="326" spans="1:22" ht="35.1" customHeight="1">
      <c r="A326" s="141"/>
      <c r="B326" s="8"/>
      <c r="C326" s="12"/>
      <c r="D326" s="13"/>
      <c r="E326" s="9"/>
      <c r="F326" s="12"/>
      <c r="G326" s="13"/>
      <c r="H326" s="9"/>
      <c r="K326" s="131"/>
      <c r="L326" s="125"/>
      <c r="M326" s="93" t="s">
        <v>9</v>
      </c>
      <c r="N326" s="75">
        <v>29</v>
      </c>
      <c r="O326" s="75">
        <v>3</v>
      </c>
      <c r="P326" s="92">
        <f t="shared" si="111"/>
        <v>32</v>
      </c>
      <c r="Q326" s="75">
        <v>72</v>
      </c>
      <c r="R326" s="75">
        <v>5</v>
      </c>
      <c r="S326" s="92">
        <f t="shared" si="112"/>
        <v>77</v>
      </c>
      <c r="T326" s="75"/>
      <c r="U326" s="75"/>
      <c r="V326" s="92">
        <f t="shared" si="104"/>
        <v>0</v>
      </c>
    </row>
    <row r="327" spans="1:22" ht="35.1" customHeight="1">
      <c r="A327" s="141"/>
      <c r="B327" s="8"/>
      <c r="C327" s="12"/>
      <c r="D327" s="13"/>
      <c r="E327" s="9"/>
      <c r="F327" s="12"/>
      <c r="G327" s="13"/>
      <c r="H327" s="9"/>
      <c r="K327" s="131"/>
      <c r="L327" s="93" t="s">
        <v>94</v>
      </c>
      <c r="M327" s="93" t="s">
        <v>9</v>
      </c>
      <c r="N327" s="75">
        <v>0</v>
      </c>
      <c r="O327" s="75">
        <v>0</v>
      </c>
      <c r="P327" s="92">
        <f t="shared" si="111"/>
        <v>0</v>
      </c>
      <c r="Q327" s="75">
        <v>4</v>
      </c>
      <c r="R327" s="75">
        <v>0</v>
      </c>
      <c r="S327" s="92">
        <f t="shared" si="112"/>
        <v>4</v>
      </c>
      <c r="T327" s="75"/>
      <c r="U327" s="75"/>
      <c r="V327" s="92">
        <f t="shared" si="104"/>
        <v>0</v>
      </c>
    </row>
    <row r="328" spans="1:22" ht="35.1" customHeight="1">
      <c r="A328" s="141"/>
      <c r="B328" s="8"/>
      <c r="C328" s="12"/>
      <c r="D328" s="13"/>
      <c r="E328" s="9"/>
      <c r="F328" s="12"/>
      <c r="G328" s="13"/>
      <c r="H328" s="9"/>
      <c r="K328" s="131"/>
      <c r="L328" s="93" t="s">
        <v>93</v>
      </c>
      <c r="M328" s="93" t="s">
        <v>9</v>
      </c>
      <c r="N328" s="75">
        <v>8</v>
      </c>
      <c r="O328" s="75">
        <v>0</v>
      </c>
      <c r="P328" s="92">
        <f t="shared" si="111"/>
        <v>8</v>
      </c>
      <c r="Q328" s="75">
        <v>39</v>
      </c>
      <c r="R328" s="75">
        <v>0</v>
      </c>
      <c r="S328" s="92">
        <f t="shared" si="112"/>
        <v>39</v>
      </c>
      <c r="T328" s="75"/>
      <c r="U328" s="75"/>
      <c r="V328" s="92">
        <f t="shared" si="104"/>
        <v>0</v>
      </c>
    </row>
    <row r="329" spans="1:22" ht="35.1" customHeight="1">
      <c r="A329" s="141"/>
      <c r="B329" s="8" t="s">
        <v>110</v>
      </c>
      <c r="C329" s="12"/>
      <c r="D329" s="13"/>
      <c r="E329" s="9">
        <f t="shared" si="109"/>
        <v>0</v>
      </c>
      <c r="F329" s="12"/>
      <c r="G329" s="13"/>
      <c r="H329" s="9">
        <f t="shared" si="110"/>
        <v>0</v>
      </c>
      <c r="K329" s="131"/>
      <c r="L329" s="129" t="s">
        <v>84</v>
      </c>
      <c r="M329" s="94" t="s">
        <v>8</v>
      </c>
      <c r="N329" s="94">
        <f>N325+N319+N315+N308+N304+N300+N295</f>
        <v>125</v>
      </c>
      <c r="O329" s="94">
        <f>O325+O319+O315+O308+O304+O300+O295</f>
        <v>44</v>
      </c>
      <c r="P329" s="92">
        <f t="shared" ref="P329:P332" si="113">O329+N329</f>
        <v>169</v>
      </c>
      <c r="Q329" s="94">
        <f t="shared" ref="Q329:R329" si="114">Q325+Q319+Q315+Q308+Q304+Q300+Q295</f>
        <v>528</v>
      </c>
      <c r="R329" s="94">
        <f t="shared" si="114"/>
        <v>128</v>
      </c>
      <c r="S329" s="92">
        <f t="shared" ref="S329:S332" si="115">R329+Q329</f>
        <v>656</v>
      </c>
      <c r="T329" s="103">
        <v>35</v>
      </c>
      <c r="U329" s="103">
        <v>9</v>
      </c>
      <c r="V329" s="92">
        <f t="shared" si="104"/>
        <v>44</v>
      </c>
    </row>
    <row r="330" spans="1:22" ht="35.1" customHeight="1">
      <c r="A330" s="141"/>
      <c r="B330" s="8" t="s">
        <v>11</v>
      </c>
      <c r="C330" s="12"/>
      <c r="D330" s="13"/>
      <c r="E330" s="9">
        <f t="shared" si="109"/>
        <v>0</v>
      </c>
      <c r="F330" s="12"/>
      <c r="G330" s="13"/>
      <c r="H330" s="9">
        <f t="shared" si="110"/>
        <v>0</v>
      </c>
      <c r="K330" s="131"/>
      <c r="L330" s="129"/>
      <c r="M330" s="94" t="s">
        <v>9</v>
      </c>
      <c r="N330" s="94">
        <f>N328+N327+N326+N324+N323+N322+N321+N320+N316+N312+N309+N305+N301+N296</f>
        <v>258</v>
      </c>
      <c r="O330" s="94">
        <f>O328+O327+O326+O324+O323+O322+O321+O320+O316+O312+O309+O305+O301+O296</f>
        <v>31</v>
      </c>
      <c r="P330" s="92">
        <f t="shared" si="113"/>
        <v>289</v>
      </c>
      <c r="Q330" s="94">
        <f>Q328+Q327+Q326+Q324+Q323+Q322+Q321+Q320+Q316+Q312+Q309+Q305+Q301+Q296</f>
        <v>697</v>
      </c>
      <c r="R330" s="94">
        <f>R328+R327+R326+R324+R323+R322+R321+R320+R316+R312+R309+R305+R301+R296</f>
        <v>66</v>
      </c>
      <c r="S330" s="92">
        <f t="shared" si="115"/>
        <v>763</v>
      </c>
      <c r="T330" s="103">
        <v>45</v>
      </c>
      <c r="U330" s="103">
        <v>4</v>
      </c>
      <c r="V330" s="92">
        <f t="shared" si="104"/>
        <v>49</v>
      </c>
    </row>
    <row r="331" spans="1:22" ht="35.1" customHeight="1" thickBot="1">
      <c r="A331" s="142"/>
      <c r="B331" s="21" t="s">
        <v>12</v>
      </c>
      <c r="C331" s="22"/>
      <c r="D331" s="23"/>
      <c r="E331" s="87">
        <f t="shared" ref="E331:E350" si="116">C331+D331</f>
        <v>0</v>
      </c>
      <c r="F331" s="22"/>
      <c r="G331" s="23"/>
      <c r="H331" s="87">
        <f t="shared" ref="H331:H350" si="117">G331+F331</f>
        <v>0</v>
      </c>
      <c r="K331" s="131"/>
      <c r="L331" s="129"/>
      <c r="M331" s="94" t="s">
        <v>10</v>
      </c>
      <c r="N331" s="94">
        <f>N317+N313+N310+N306+N302+N299+N297</f>
        <v>121</v>
      </c>
      <c r="O331" s="94">
        <f>O317+O313+O310+O306+O302+O299+O297</f>
        <v>16</v>
      </c>
      <c r="P331" s="92">
        <f t="shared" si="113"/>
        <v>137</v>
      </c>
      <c r="Q331" s="94">
        <f t="shared" ref="Q331:R331" si="118">Q317+Q313+Q310+Q306+Q302+Q299+Q297</f>
        <v>416</v>
      </c>
      <c r="R331" s="94">
        <f t="shared" si="118"/>
        <v>65</v>
      </c>
      <c r="S331" s="92">
        <f t="shared" si="115"/>
        <v>481</v>
      </c>
      <c r="T331" s="103">
        <v>16</v>
      </c>
      <c r="U331" s="103">
        <v>8</v>
      </c>
      <c r="V331" s="92">
        <f t="shared" si="104"/>
        <v>24</v>
      </c>
    </row>
    <row r="332" spans="1:22" ht="35.1" customHeight="1" thickTop="1">
      <c r="A332" s="140" t="s">
        <v>29</v>
      </c>
      <c r="B332" s="17" t="s">
        <v>8</v>
      </c>
      <c r="C332" s="24"/>
      <c r="D332" s="25"/>
      <c r="E332" s="86">
        <f t="shared" si="116"/>
        <v>0</v>
      </c>
      <c r="F332" s="24"/>
      <c r="G332" s="25"/>
      <c r="H332" s="86">
        <f t="shared" si="117"/>
        <v>0</v>
      </c>
      <c r="K332" s="131"/>
      <c r="L332" s="129"/>
      <c r="M332" s="94" t="s">
        <v>11</v>
      </c>
      <c r="N332" s="94">
        <f>N318+N314+N311+N307+N303+N298</f>
        <v>51</v>
      </c>
      <c r="O332" s="94">
        <f>O318+O314+O311+O307+O303+O298</f>
        <v>7</v>
      </c>
      <c r="P332" s="92">
        <f t="shared" si="113"/>
        <v>58</v>
      </c>
      <c r="Q332" s="94">
        <f t="shared" ref="Q332:R332" si="119">Q318+Q314+Q311+Q307+Q303+Q298</f>
        <v>271</v>
      </c>
      <c r="R332" s="94">
        <f t="shared" si="119"/>
        <v>15</v>
      </c>
      <c r="S332" s="92">
        <f t="shared" si="115"/>
        <v>286</v>
      </c>
      <c r="T332" s="103">
        <v>26</v>
      </c>
      <c r="U332" s="103">
        <v>2</v>
      </c>
      <c r="V332" s="92">
        <f t="shared" si="104"/>
        <v>28</v>
      </c>
    </row>
    <row r="333" spans="1:22" ht="35.1" customHeight="1">
      <c r="A333" s="141"/>
      <c r="B333" s="8" t="s">
        <v>30</v>
      </c>
      <c r="C333" s="12"/>
      <c r="D333" s="13"/>
      <c r="E333" s="9">
        <f t="shared" si="116"/>
        <v>0</v>
      </c>
      <c r="F333" s="12"/>
      <c r="G333" s="13"/>
      <c r="H333" s="9">
        <f t="shared" si="117"/>
        <v>0</v>
      </c>
      <c r="K333" s="125" t="s">
        <v>49</v>
      </c>
      <c r="L333" s="125"/>
      <c r="M333" s="93" t="s">
        <v>8</v>
      </c>
      <c r="N333" s="75">
        <v>14</v>
      </c>
      <c r="O333" s="75">
        <v>10</v>
      </c>
      <c r="P333" s="92">
        <f t="shared" si="111"/>
        <v>24</v>
      </c>
      <c r="Q333" s="75">
        <v>86</v>
      </c>
      <c r="R333" s="75">
        <v>52</v>
      </c>
      <c r="S333" s="92">
        <f t="shared" si="112"/>
        <v>138</v>
      </c>
      <c r="T333" s="96">
        <v>14</v>
      </c>
      <c r="U333" s="96">
        <v>8</v>
      </c>
      <c r="V333" s="92">
        <f t="shared" si="104"/>
        <v>22</v>
      </c>
    </row>
    <row r="334" spans="1:22" ht="35.1" customHeight="1">
      <c r="A334" s="141"/>
      <c r="B334" s="8" t="s">
        <v>10</v>
      </c>
      <c r="C334" s="12"/>
      <c r="D334" s="13"/>
      <c r="E334" s="9">
        <f t="shared" si="116"/>
        <v>0</v>
      </c>
      <c r="F334" s="12"/>
      <c r="G334" s="13"/>
      <c r="H334" s="9">
        <f t="shared" si="117"/>
        <v>0</v>
      </c>
      <c r="K334" s="126"/>
      <c r="L334" s="126"/>
      <c r="M334" s="75" t="s">
        <v>9</v>
      </c>
      <c r="N334" s="75">
        <v>15</v>
      </c>
      <c r="O334" s="75">
        <v>13</v>
      </c>
      <c r="P334" s="92">
        <f t="shared" si="111"/>
        <v>28</v>
      </c>
      <c r="Q334" s="75">
        <v>79</v>
      </c>
      <c r="R334" s="75">
        <v>58</v>
      </c>
      <c r="S334" s="92">
        <f t="shared" si="112"/>
        <v>137</v>
      </c>
      <c r="T334" s="96">
        <v>5</v>
      </c>
      <c r="U334" s="96">
        <v>3</v>
      </c>
      <c r="V334" s="92">
        <f t="shared" si="104"/>
        <v>8</v>
      </c>
    </row>
    <row r="335" spans="1:22" ht="35.1" customHeight="1">
      <c r="A335" s="141"/>
      <c r="B335" s="8" t="s">
        <v>11</v>
      </c>
      <c r="C335" s="12"/>
      <c r="D335" s="13"/>
      <c r="E335" s="9">
        <f t="shared" si="116"/>
        <v>0</v>
      </c>
      <c r="F335" s="12"/>
      <c r="G335" s="13"/>
      <c r="H335" s="9">
        <f t="shared" si="117"/>
        <v>0</v>
      </c>
      <c r="K335" s="126"/>
      <c r="L335" s="126"/>
      <c r="M335" s="75" t="s">
        <v>10</v>
      </c>
      <c r="N335" s="75">
        <v>6</v>
      </c>
      <c r="O335" s="75">
        <v>8</v>
      </c>
      <c r="P335" s="92">
        <f t="shared" si="111"/>
        <v>14</v>
      </c>
      <c r="Q335" s="75">
        <v>42</v>
      </c>
      <c r="R335" s="75">
        <v>31</v>
      </c>
      <c r="S335" s="92">
        <f t="shared" si="112"/>
        <v>73</v>
      </c>
      <c r="T335" s="96">
        <v>2</v>
      </c>
      <c r="U335" s="96">
        <v>4</v>
      </c>
      <c r="V335" s="92">
        <f t="shared" si="104"/>
        <v>6</v>
      </c>
    </row>
    <row r="336" spans="1:22" ht="35.1" customHeight="1">
      <c r="A336" s="141"/>
      <c r="B336" s="8" t="s">
        <v>24</v>
      </c>
      <c r="C336" s="12"/>
      <c r="D336" s="13"/>
      <c r="E336" s="9">
        <f t="shared" si="116"/>
        <v>0</v>
      </c>
      <c r="F336" s="12"/>
      <c r="G336" s="13"/>
      <c r="H336" s="9">
        <f t="shared" si="117"/>
        <v>0</v>
      </c>
      <c r="K336" s="126"/>
      <c r="L336" s="126"/>
      <c r="M336" s="75" t="s">
        <v>11</v>
      </c>
      <c r="N336" s="75">
        <v>11</v>
      </c>
      <c r="O336" s="75">
        <v>15</v>
      </c>
      <c r="P336" s="92">
        <f t="shared" si="111"/>
        <v>26</v>
      </c>
      <c r="Q336" s="75">
        <v>67</v>
      </c>
      <c r="R336" s="75">
        <v>45</v>
      </c>
      <c r="S336" s="92">
        <f t="shared" si="112"/>
        <v>112</v>
      </c>
      <c r="T336" s="96">
        <v>4</v>
      </c>
      <c r="U336" s="96">
        <v>2</v>
      </c>
      <c r="V336" s="92">
        <f t="shared" si="104"/>
        <v>6</v>
      </c>
    </row>
    <row r="337" spans="1:22" ht="35.1" customHeight="1" thickBot="1">
      <c r="A337" s="83"/>
      <c r="B337" s="33"/>
      <c r="C337" s="35"/>
      <c r="D337" s="36"/>
      <c r="E337" s="30"/>
      <c r="F337" s="35"/>
      <c r="G337" s="36"/>
      <c r="H337" s="30"/>
      <c r="K337" s="126" t="s">
        <v>130</v>
      </c>
      <c r="L337" s="126"/>
      <c r="M337" s="75" t="s">
        <v>134</v>
      </c>
      <c r="N337" s="75">
        <v>12</v>
      </c>
      <c r="O337" s="75">
        <v>3</v>
      </c>
      <c r="P337" s="92">
        <f t="shared" si="111"/>
        <v>15</v>
      </c>
      <c r="Q337" s="75">
        <v>12</v>
      </c>
      <c r="R337" s="75">
        <v>3</v>
      </c>
      <c r="S337" s="92">
        <f t="shared" si="112"/>
        <v>15</v>
      </c>
      <c r="T337" s="75">
        <v>0</v>
      </c>
      <c r="U337" s="75">
        <v>0</v>
      </c>
      <c r="V337" s="92">
        <f t="shared" si="104"/>
        <v>0</v>
      </c>
    </row>
    <row r="338" spans="1:22" ht="35.1" customHeight="1" thickTop="1">
      <c r="A338" s="140" t="s">
        <v>31</v>
      </c>
      <c r="B338" s="17" t="s">
        <v>8</v>
      </c>
      <c r="C338" s="24"/>
      <c r="D338" s="25"/>
      <c r="E338" s="86">
        <f t="shared" si="116"/>
        <v>0</v>
      </c>
      <c r="F338" s="24"/>
      <c r="G338" s="25"/>
      <c r="H338" s="86">
        <f t="shared" si="117"/>
        <v>0</v>
      </c>
      <c r="K338" s="126" t="s">
        <v>18</v>
      </c>
      <c r="L338" s="126"/>
      <c r="M338" s="75" t="s">
        <v>9</v>
      </c>
      <c r="N338" s="75">
        <v>72</v>
      </c>
      <c r="O338" s="75">
        <v>81</v>
      </c>
      <c r="P338" s="92">
        <f t="shared" si="111"/>
        <v>153</v>
      </c>
      <c r="Q338" s="75">
        <v>218</v>
      </c>
      <c r="R338" s="75">
        <v>271</v>
      </c>
      <c r="S338" s="92">
        <f t="shared" si="112"/>
        <v>489</v>
      </c>
      <c r="T338" s="96">
        <v>1</v>
      </c>
      <c r="U338" s="96">
        <v>5</v>
      </c>
      <c r="V338" s="92">
        <f t="shared" ref="V338:V401" si="120">U338+T338</f>
        <v>6</v>
      </c>
    </row>
    <row r="339" spans="1:22" ht="35.1" customHeight="1">
      <c r="A339" s="141"/>
      <c r="B339" s="8" t="s">
        <v>27</v>
      </c>
      <c r="C339" s="12"/>
      <c r="D339" s="13"/>
      <c r="E339" s="9">
        <f t="shared" si="116"/>
        <v>0</v>
      </c>
      <c r="F339" s="12"/>
      <c r="G339" s="13"/>
      <c r="H339" s="9">
        <f t="shared" si="117"/>
        <v>0</v>
      </c>
      <c r="K339" s="126"/>
      <c r="L339" s="126"/>
      <c r="M339" s="75" t="s">
        <v>134</v>
      </c>
      <c r="N339" s="75">
        <v>36</v>
      </c>
      <c r="O339" s="75">
        <v>12</v>
      </c>
      <c r="P339" s="92">
        <f t="shared" ref="P339:P400" si="121">SUM(N339:O339)</f>
        <v>48</v>
      </c>
      <c r="Q339" s="75">
        <v>57</v>
      </c>
      <c r="R339" s="75">
        <v>23</v>
      </c>
      <c r="S339" s="92">
        <f t="shared" ref="S339:S400" si="122">SUM(Q339:R339)</f>
        <v>80</v>
      </c>
      <c r="T339" s="75">
        <v>1</v>
      </c>
      <c r="U339" s="75">
        <v>0</v>
      </c>
      <c r="V339" s="92">
        <f t="shared" si="120"/>
        <v>1</v>
      </c>
    </row>
    <row r="340" spans="1:22" ht="35.1" customHeight="1">
      <c r="A340" s="141"/>
      <c r="B340" s="8" t="s">
        <v>32</v>
      </c>
      <c r="C340" s="12"/>
      <c r="D340" s="13"/>
      <c r="E340" s="9">
        <f t="shared" si="116"/>
        <v>0</v>
      </c>
      <c r="F340" s="12"/>
      <c r="G340" s="13"/>
      <c r="H340" s="9">
        <f t="shared" si="117"/>
        <v>0</v>
      </c>
      <c r="K340" s="130" t="s">
        <v>126</v>
      </c>
      <c r="L340" s="125" t="s">
        <v>85</v>
      </c>
      <c r="M340" s="93" t="s">
        <v>11</v>
      </c>
      <c r="N340" s="75">
        <v>36</v>
      </c>
      <c r="O340" s="75">
        <v>0</v>
      </c>
      <c r="P340" s="92">
        <f t="shared" si="121"/>
        <v>36</v>
      </c>
      <c r="Q340" s="75">
        <v>117</v>
      </c>
      <c r="R340" s="75">
        <v>0</v>
      </c>
      <c r="S340" s="92">
        <f t="shared" si="122"/>
        <v>117</v>
      </c>
      <c r="T340" s="96">
        <v>3</v>
      </c>
      <c r="U340" s="96">
        <v>0</v>
      </c>
      <c r="V340" s="92">
        <f t="shared" si="120"/>
        <v>3</v>
      </c>
    </row>
    <row r="341" spans="1:22" ht="35.1" customHeight="1">
      <c r="A341" s="80"/>
      <c r="B341" s="8"/>
      <c r="C341" s="12"/>
      <c r="D341" s="13"/>
      <c r="E341" s="9"/>
      <c r="F341" s="12"/>
      <c r="G341" s="13"/>
      <c r="H341" s="9"/>
      <c r="K341" s="130"/>
      <c r="L341" s="133"/>
      <c r="M341" s="93" t="s">
        <v>107</v>
      </c>
      <c r="N341" s="75">
        <v>22</v>
      </c>
      <c r="O341" s="75">
        <v>4</v>
      </c>
      <c r="P341" s="92">
        <f t="shared" si="121"/>
        <v>26</v>
      </c>
      <c r="Q341" s="75">
        <v>73</v>
      </c>
      <c r="R341" s="75">
        <v>20</v>
      </c>
      <c r="S341" s="92">
        <f t="shared" si="122"/>
        <v>93</v>
      </c>
      <c r="T341" s="75">
        <v>0</v>
      </c>
      <c r="U341" s="75">
        <v>0</v>
      </c>
      <c r="V341" s="92">
        <f t="shared" si="120"/>
        <v>0</v>
      </c>
    </row>
    <row r="342" spans="1:22" ht="35.1" customHeight="1">
      <c r="A342" s="141"/>
      <c r="B342" s="8" t="s">
        <v>9</v>
      </c>
      <c r="C342" s="12"/>
      <c r="D342" s="13"/>
      <c r="E342" s="9">
        <f t="shared" si="116"/>
        <v>0</v>
      </c>
      <c r="F342" s="12"/>
      <c r="G342" s="13"/>
      <c r="H342" s="9">
        <f t="shared" si="117"/>
        <v>0</v>
      </c>
      <c r="K342" s="130"/>
      <c r="L342" s="93" t="s">
        <v>62</v>
      </c>
      <c r="M342" s="93" t="s">
        <v>11</v>
      </c>
      <c r="N342" s="75">
        <v>31</v>
      </c>
      <c r="O342" s="75">
        <v>3</v>
      </c>
      <c r="P342" s="92">
        <f t="shared" si="121"/>
        <v>34</v>
      </c>
      <c r="Q342" s="75">
        <v>82</v>
      </c>
      <c r="R342" s="75">
        <v>18</v>
      </c>
      <c r="S342" s="92">
        <f t="shared" si="122"/>
        <v>100</v>
      </c>
      <c r="T342" s="96">
        <v>2</v>
      </c>
      <c r="U342" s="96">
        <v>0</v>
      </c>
      <c r="V342" s="92">
        <f t="shared" si="120"/>
        <v>2</v>
      </c>
    </row>
    <row r="343" spans="1:22" ht="35.1" customHeight="1">
      <c r="A343" s="141"/>
      <c r="B343" s="8" t="s">
        <v>37</v>
      </c>
      <c r="C343" s="12"/>
      <c r="D343" s="13"/>
      <c r="E343" s="9">
        <f t="shared" si="116"/>
        <v>0</v>
      </c>
      <c r="F343" s="12"/>
      <c r="G343" s="13"/>
      <c r="H343" s="9">
        <f t="shared" si="117"/>
        <v>0</v>
      </c>
      <c r="K343" s="130"/>
      <c r="L343" s="93" t="s">
        <v>86</v>
      </c>
      <c r="M343" s="93" t="s">
        <v>11</v>
      </c>
      <c r="N343" s="75">
        <v>14</v>
      </c>
      <c r="O343" s="75">
        <v>14</v>
      </c>
      <c r="P343" s="92">
        <f t="shared" si="121"/>
        <v>28</v>
      </c>
      <c r="Q343" s="75">
        <v>31</v>
      </c>
      <c r="R343" s="75">
        <v>47</v>
      </c>
      <c r="S343" s="92">
        <f t="shared" si="122"/>
        <v>78</v>
      </c>
      <c r="T343" s="96">
        <v>0</v>
      </c>
      <c r="U343" s="96">
        <v>2</v>
      </c>
      <c r="V343" s="92">
        <f t="shared" si="120"/>
        <v>2</v>
      </c>
    </row>
    <row r="344" spans="1:22" ht="35.1" customHeight="1">
      <c r="A344" s="141"/>
      <c r="B344" s="8"/>
      <c r="C344" s="12"/>
      <c r="D344" s="13"/>
      <c r="E344" s="9"/>
      <c r="F344" s="12"/>
      <c r="G344" s="13"/>
      <c r="H344" s="9"/>
      <c r="K344" s="130" t="s">
        <v>126</v>
      </c>
      <c r="L344" s="93" t="s">
        <v>131</v>
      </c>
      <c r="M344" s="93" t="s">
        <v>11</v>
      </c>
      <c r="N344" s="75">
        <v>15</v>
      </c>
      <c r="O344" s="75">
        <v>4</v>
      </c>
      <c r="P344" s="92">
        <f t="shared" si="121"/>
        <v>19</v>
      </c>
      <c r="Q344" s="75">
        <v>22</v>
      </c>
      <c r="R344" s="75">
        <v>8</v>
      </c>
      <c r="S344" s="92">
        <f t="shared" si="122"/>
        <v>30</v>
      </c>
      <c r="T344" s="75">
        <v>0</v>
      </c>
      <c r="U344" s="75">
        <v>0</v>
      </c>
      <c r="V344" s="92">
        <f t="shared" si="120"/>
        <v>0</v>
      </c>
    </row>
    <row r="345" spans="1:22" ht="35.1" customHeight="1">
      <c r="A345" s="141"/>
      <c r="B345" s="8"/>
      <c r="C345" s="12"/>
      <c r="D345" s="13"/>
      <c r="E345" s="9"/>
      <c r="F345" s="12"/>
      <c r="G345" s="13"/>
      <c r="H345" s="9"/>
      <c r="K345" s="130"/>
      <c r="L345" s="93" t="s">
        <v>106</v>
      </c>
      <c r="M345" s="93" t="s">
        <v>107</v>
      </c>
      <c r="N345" s="75">
        <v>16</v>
      </c>
      <c r="O345" s="75">
        <v>7</v>
      </c>
      <c r="P345" s="92">
        <f t="shared" si="121"/>
        <v>23</v>
      </c>
      <c r="Q345" s="75">
        <v>33</v>
      </c>
      <c r="R345" s="75">
        <v>14</v>
      </c>
      <c r="S345" s="92">
        <f t="shared" si="122"/>
        <v>47</v>
      </c>
      <c r="T345" s="75">
        <v>0</v>
      </c>
      <c r="U345" s="75">
        <v>0</v>
      </c>
      <c r="V345" s="92">
        <f t="shared" si="120"/>
        <v>0</v>
      </c>
    </row>
    <row r="346" spans="1:22" ht="35.1" customHeight="1">
      <c r="A346" s="141"/>
      <c r="B346" s="8" t="s">
        <v>24</v>
      </c>
      <c r="C346" s="12"/>
      <c r="D346" s="13"/>
      <c r="E346" s="9">
        <f t="shared" si="116"/>
        <v>0</v>
      </c>
      <c r="F346" s="12"/>
      <c r="G346" s="13"/>
      <c r="H346" s="9">
        <f t="shared" si="117"/>
        <v>0</v>
      </c>
      <c r="K346" s="130"/>
      <c r="L346" s="129" t="s">
        <v>84</v>
      </c>
      <c r="M346" s="94" t="s">
        <v>11</v>
      </c>
      <c r="N346" s="94">
        <f>N344+N343+N342+N340</f>
        <v>96</v>
      </c>
      <c r="O346" s="94">
        <f>O344+O343+O342+O340</f>
        <v>21</v>
      </c>
      <c r="P346" s="92">
        <f t="shared" si="121"/>
        <v>117</v>
      </c>
      <c r="Q346" s="94">
        <f t="shared" ref="Q346:R346" si="123">Q344+Q343+Q342+Q340</f>
        <v>252</v>
      </c>
      <c r="R346" s="94">
        <f t="shared" si="123"/>
        <v>73</v>
      </c>
      <c r="S346" s="92">
        <f t="shared" si="122"/>
        <v>325</v>
      </c>
      <c r="T346" s="94">
        <f t="shared" ref="T346:U346" si="124">T344+T343+T342+T340</f>
        <v>5</v>
      </c>
      <c r="U346" s="94">
        <f t="shared" si="124"/>
        <v>2</v>
      </c>
      <c r="V346" s="92">
        <f t="shared" si="120"/>
        <v>7</v>
      </c>
    </row>
    <row r="347" spans="1:22" ht="35.1" customHeight="1">
      <c r="A347" s="143"/>
      <c r="B347" s="14"/>
      <c r="C347" s="15"/>
      <c r="D347" s="16"/>
      <c r="E347" s="11"/>
      <c r="F347" s="15"/>
      <c r="G347" s="16"/>
      <c r="H347" s="11"/>
      <c r="K347" s="130"/>
      <c r="L347" s="129"/>
      <c r="M347" s="94" t="s">
        <v>12</v>
      </c>
      <c r="N347" s="94">
        <f>N345+N341</f>
        <v>38</v>
      </c>
      <c r="O347" s="94">
        <f>O345+O341</f>
        <v>11</v>
      </c>
      <c r="P347" s="92">
        <f t="shared" si="121"/>
        <v>49</v>
      </c>
      <c r="Q347" s="94">
        <f t="shared" ref="Q347:R347" si="125">Q345+Q341</f>
        <v>106</v>
      </c>
      <c r="R347" s="94">
        <f t="shared" si="125"/>
        <v>34</v>
      </c>
      <c r="S347" s="92">
        <f t="shared" si="122"/>
        <v>140</v>
      </c>
      <c r="T347" s="94">
        <f t="shared" ref="T347:U347" si="126">T345+T341</f>
        <v>0</v>
      </c>
      <c r="U347" s="94">
        <f t="shared" si="126"/>
        <v>0</v>
      </c>
      <c r="V347" s="92">
        <f t="shared" si="120"/>
        <v>0</v>
      </c>
    </row>
    <row r="348" spans="1:22" ht="35.1" customHeight="1" thickBot="1">
      <c r="A348" s="142"/>
      <c r="B348" s="21" t="s">
        <v>17</v>
      </c>
      <c r="C348" s="22"/>
      <c r="D348" s="23"/>
      <c r="E348" s="87">
        <f t="shared" si="116"/>
        <v>0</v>
      </c>
      <c r="F348" s="22"/>
      <c r="G348" s="23"/>
      <c r="H348" s="87">
        <f t="shared" si="117"/>
        <v>0</v>
      </c>
      <c r="K348" s="125" t="s">
        <v>20</v>
      </c>
      <c r="L348" s="125"/>
      <c r="M348" s="93" t="s">
        <v>8</v>
      </c>
      <c r="N348" s="75">
        <v>63</v>
      </c>
      <c r="O348" s="75">
        <v>41</v>
      </c>
      <c r="P348" s="92">
        <f t="shared" si="121"/>
        <v>104</v>
      </c>
      <c r="Q348" s="75">
        <v>192</v>
      </c>
      <c r="R348" s="75">
        <v>107</v>
      </c>
      <c r="S348" s="92">
        <f t="shared" si="122"/>
        <v>299</v>
      </c>
      <c r="T348" s="96">
        <v>4</v>
      </c>
      <c r="U348" s="96">
        <v>1</v>
      </c>
      <c r="V348" s="92">
        <f t="shared" si="120"/>
        <v>5</v>
      </c>
    </row>
    <row r="349" spans="1:22" ht="35.1" customHeight="1" thickTop="1">
      <c r="A349" s="141"/>
      <c r="B349" s="8" t="s">
        <v>9</v>
      </c>
      <c r="C349" s="12"/>
      <c r="D349" s="13"/>
      <c r="E349" s="9">
        <f t="shared" si="116"/>
        <v>0</v>
      </c>
      <c r="F349" s="12"/>
      <c r="G349" s="13"/>
      <c r="H349" s="9">
        <f t="shared" si="117"/>
        <v>0</v>
      </c>
      <c r="K349" s="126"/>
      <c r="L349" s="126"/>
      <c r="M349" s="75" t="s">
        <v>9</v>
      </c>
      <c r="N349" s="75">
        <v>32</v>
      </c>
      <c r="O349" s="75">
        <v>14</v>
      </c>
      <c r="P349" s="92">
        <f t="shared" si="121"/>
        <v>46</v>
      </c>
      <c r="Q349" s="75">
        <v>93</v>
      </c>
      <c r="R349" s="75">
        <v>34</v>
      </c>
      <c r="S349" s="92">
        <f t="shared" si="122"/>
        <v>127</v>
      </c>
      <c r="T349" s="96">
        <v>3</v>
      </c>
      <c r="U349" s="96">
        <v>2</v>
      </c>
      <c r="V349" s="92">
        <f t="shared" si="120"/>
        <v>5</v>
      </c>
    </row>
    <row r="350" spans="1:22" ht="35.1" customHeight="1" thickBot="1">
      <c r="A350" s="142"/>
      <c r="B350" s="21" t="s">
        <v>12</v>
      </c>
      <c r="C350" s="22"/>
      <c r="D350" s="23"/>
      <c r="E350" s="87">
        <f t="shared" si="116"/>
        <v>0</v>
      </c>
      <c r="F350" s="22"/>
      <c r="G350" s="23"/>
      <c r="H350" s="87">
        <f t="shared" si="117"/>
        <v>0</v>
      </c>
      <c r="K350" s="126"/>
      <c r="L350" s="126"/>
      <c r="M350" s="75" t="s">
        <v>10</v>
      </c>
      <c r="N350" s="95">
        <v>35</v>
      </c>
      <c r="O350" s="95">
        <v>29</v>
      </c>
      <c r="P350" s="92">
        <f t="shared" si="121"/>
        <v>64</v>
      </c>
      <c r="Q350" s="95">
        <v>111</v>
      </c>
      <c r="R350" s="95">
        <v>77</v>
      </c>
      <c r="S350" s="92">
        <f t="shared" si="122"/>
        <v>188</v>
      </c>
      <c r="T350" s="96">
        <v>1</v>
      </c>
      <c r="U350" s="96">
        <v>1</v>
      </c>
      <c r="V350" s="92">
        <f t="shared" si="120"/>
        <v>2</v>
      </c>
    </row>
    <row r="351" spans="1:22" ht="35.1" customHeight="1" thickTop="1">
      <c r="A351" s="140" t="s">
        <v>39</v>
      </c>
      <c r="B351" s="17" t="s">
        <v>8</v>
      </c>
      <c r="C351" s="79"/>
      <c r="D351" s="28"/>
      <c r="E351" s="86">
        <f t="shared" ref="E351:E358" si="127">C351+D351</f>
        <v>0</v>
      </c>
      <c r="F351" s="79"/>
      <c r="G351" s="28"/>
      <c r="H351" s="86">
        <f t="shared" ref="H351:H358" si="128">G351+F351</f>
        <v>0</v>
      </c>
      <c r="K351" s="126"/>
      <c r="L351" s="126"/>
      <c r="M351" s="75" t="s">
        <v>11</v>
      </c>
      <c r="N351" s="95">
        <v>30</v>
      </c>
      <c r="O351" s="95">
        <v>13</v>
      </c>
      <c r="P351" s="92">
        <f t="shared" si="121"/>
        <v>43</v>
      </c>
      <c r="Q351" s="95">
        <v>81</v>
      </c>
      <c r="R351" s="95">
        <v>36</v>
      </c>
      <c r="S351" s="92">
        <f t="shared" si="122"/>
        <v>117</v>
      </c>
      <c r="T351" s="96">
        <v>2</v>
      </c>
      <c r="U351" s="96">
        <v>3</v>
      </c>
      <c r="V351" s="92">
        <f t="shared" si="120"/>
        <v>5</v>
      </c>
    </row>
    <row r="352" spans="1:22" ht="35.1" customHeight="1">
      <c r="A352" s="141"/>
      <c r="B352" s="8" t="s">
        <v>9</v>
      </c>
      <c r="C352" s="80"/>
      <c r="D352" s="26"/>
      <c r="E352" s="9">
        <f t="shared" si="127"/>
        <v>0</v>
      </c>
      <c r="F352" s="80"/>
      <c r="G352" s="26"/>
      <c r="H352" s="9">
        <f t="shared" si="128"/>
        <v>0</v>
      </c>
      <c r="K352" s="126"/>
      <c r="L352" s="126"/>
      <c r="M352" s="75" t="s">
        <v>12</v>
      </c>
      <c r="N352" s="95">
        <v>23</v>
      </c>
      <c r="O352" s="95">
        <v>8</v>
      </c>
      <c r="P352" s="92">
        <f t="shared" si="121"/>
        <v>31</v>
      </c>
      <c r="Q352" s="95">
        <v>49</v>
      </c>
      <c r="R352" s="95">
        <v>13</v>
      </c>
      <c r="S352" s="92">
        <f t="shared" si="122"/>
        <v>62</v>
      </c>
      <c r="T352" s="95">
        <v>0</v>
      </c>
      <c r="U352" s="95">
        <v>0</v>
      </c>
      <c r="V352" s="92">
        <f t="shared" si="120"/>
        <v>0</v>
      </c>
    </row>
    <row r="353" spans="1:22" ht="35.1" customHeight="1">
      <c r="A353" s="141"/>
      <c r="B353" s="8"/>
      <c r="C353" s="80"/>
      <c r="D353" s="26"/>
      <c r="E353" s="9"/>
      <c r="F353" s="80"/>
      <c r="G353" s="26"/>
      <c r="H353" s="9"/>
      <c r="K353" s="125" t="s">
        <v>112</v>
      </c>
      <c r="L353" s="125"/>
      <c r="M353" s="93" t="s">
        <v>209</v>
      </c>
      <c r="N353" s="95">
        <v>10</v>
      </c>
      <c r="O353" s="95">
        <v>17</v>
      </c>
      <c r="P353" s="92">
        <f t="shared" si="121"/>
        <v>27</v>
      </c>
      <c r="Q353" s="95">
        <v>23</v>
      </c>
      <c r="R353" s="95">
        <v>27</v>
      </c>
      <c r="S353" s="92">
        <f t="shared" si="122"/>
        <v>50</v>
      </c>
      <c r="T353" s="95">
        <v>0</v>
      </c>
      <c r="U353" s="95">
        <v>0</v>
      </c>
      <c r="V353" s="92">
        <f t="shared" si="120"/>
        <v>0</v>
      </c>
    </row>
    <row r="354" spans="1:22" ht="35.1" customHeight="1">
      <c r="A354" s="141"/>
      <c r="B354" s="8"/>
      <c r="C354" s="80"/>
      <c r="D354" s="26"/>
      <c r="E354" s="9"/>
      <c r="F354" s="80"/>
      <c r="G354" s="26"/>
      <c r="H354" s="9"/>
      <c r="K354" s="126"/>
      <c r="L354" s="126"/>
      <c r="M354" s="75" t="s">
        <v>200</v>
      </c>
      <c r="N354" s="75">
        <v>35</v>
      </c>
      <c r="O354" s="75">
        <v>13</v>
      </c>
      <c r="P354" s="92">
        <f t="shared" si="121"/>
        <v>48</v>
      </c>
      <c r="Q354" s="75">
        <v>56</v>
      </c>
      <c r="R354" s="75">
        <v>20</v>
      </c>
      <c r="S354" s="92">
        <f t="shared" si="122"/>
        <v>76</v>
      </c>
      <c r="T354" s="75">
        <v>0</v>
      </c>
      <c r="U354" s="75">
        <v>0</v>
      </c>
      <c r="V354" s="92">
        <f t="shared" si="120"/>
        <v>0</v>
      </c>
    </row>
    <row r="355" spans="1:22" ht="35.1" customHeight="1">
      <c r="A355" s="141"/>
      <c r="B355" s="8"/>
      <c r="C355" s="80"/>
      <c r="D355" s="26"/>
      <c r="E355" s="9"/>
      <c r="F355" s="80"/>
      <c r="G355" s="26"/>
      <c r="H355" s="9"/>
      <c r="K355" s="126"/>
      <c r="L355" s="126"/>
      <c r="M355" s="75" t="s">
        <v>219</v>
      </c>
      <c r="N355" s="95">
        <v>22</v>
      </c>
      <c r="O355" s="95">
        <v>3</v>
      </c>
      <c r="P355" s="92">
        <f t="shared" si="121"/>
        <v>25</v>
      </c>
      <c r="Q355" s="95">
        <v>56</v>
      </c>
      <c r="R355" s="95">
        <v>8</v>
      </c>
      <c r="S355" s="92">
        <f t="shared" si="122"/>
        <v>64</v>
      </c>
      <c r="T355" s="95">
        <v>0</v>
      </c>
      <c r="U355" s="95">
        <v>0</v>
      </c>
      <c r="V355" s="92">
        <f t="shared" si="120"/>
        <v>0</v>
      </c>
    </row>
    <row r="356" spans="1:22" ht="35.1" customHeight="1">
      <c r="A356" s="141"/>
      <c r="B356" s="8" t="s">
        <v>9</v>
      </c>
      <c r="C356" s="80"/>
      <c r="D356" s="26"/>
      <c r="E356" s="9">
        <f t="shared" si="127"/>
        <v>0</v>
      </c>
      <c r="F356" s="80"/>
      <c r="G356" s="26"/>
      <c r="H356" s="9">
        <f t="shared" si="128"/>
        <v>0</v>
      </c>
      <c r="K356" s="126" t="s">
        <v>28</v>
      </c>
      <c r="L356" s="126"/>
      <c r="M356" s="75" t="s">
        <v>11</v>
      </c>
      <c r="N356" s="95">
        <v>70</v>
      </c>
      <c r="O356" s="95">
        <v>4</v>
      </c>
      <c r="P356" s="92">
        <f t="shared" si="121"/>
        <v>74</v>
      </c>
      <c r="Q356" s="95">
        <v>205</v>
      </c>
      <c r="R356" s="95">
        <v>11</v>
      </c>
      <c r="S356" s="92">
        <f t="shared" si="122"/>
        <v>216</v>
      </c>
      <c r="T356" s="96">
        <v>15</v>
      </c>
      <c r="U356" s="96">
        <v>4</v>
      </c>
      <c r="V356" s="92">
        <f t="shared" si="120"/>
        <v>19</v>
      </c>
    </row>
    <row r="357" spans="1:22" ht="35.1" customHeight="1">
      <c r="A357" s="141"/>
      <c r="B357" s="8" t="s">
        <v>11</v>
      </c>
      <c r="C357" s="80"/>
      <c r="D357" s="26"/>
      <c r="E357" s="9">
        <f t="shared" si="127"/>
        <v>0</v>
      </c>
      <c r="F357" s="80"/>
      <c r="G357" s="26"/>
      <c r="H357" s="9">
        <f t="shared" si="128"/>
        <v>0</v>
      </c>
      <c r="K357" s="125" t="s">
        <v>26</v>
      </c>
      <c r="L357" s="125"/>
      <c r="M357" s="93" t="s">
        <v>8</v>
      </c>
      <c r="N357" s="95">
        <v>69</v>
      </c>
      <c r="O357" s="95">
        <v>65</v>
      </c>
      <c r="P357" s="92">
        <f t="shared" si="121"/>
        <v>134</v>
      </c>
      <c r="Q357" s="95">
        <v>1094</v>
      </c>
      <c r="R357" s="95">
        <v>583</v>
      </c>
      <c r="S357" s="92">
        <f t="shared" si="122"/>
        <v>1677</v>
      </c>
      <c r="T357" s="96">
        <v>15</v>
      </c>
      <c r="U357" s="96">
        <v>2</v>
      </c>
      <c r="V357" s="92">
        <f t="shared" si="120"/>
        <v>17</v>
      </c>
    </row>
    <row r="358" spans="1:22" ht="35.1" customHeight="1" thickBot="1">
      <c r="A358" s="142"/>
      <c r="B358" s="21" t="s">
        <v>12</v>
      </c>
      <c r="C358" s="81"/>
      <c r="D358" s="27"/>
      <c r="E358" s="87">
        <f t="shared" si="127"/>
        <v>0</v>
      </c>
      <c r="F358" s="81"/>
      <c r="G358" s="27"/>
      <c r="H358" s="87">
        <f t="shared" si="128"/>
        <v>0</v>
      </c>
      <c r="K358" s="125"/>
      <c r="L358" s="125"/>
      <c r="M358" s="93" t="s">
        <v>204</v>
      </c>
      <c r="N358" s="95">
        <v>28</v>
      </c>
      <c r="O358" s="95">
        <v>8</v>
      </c>
      <c r="P358" s="92">
        <f t="shared" si="121"/>
        <v>36</v>
      </c>
      <c r="Q358" s="95">
        <v>122</v>
      </c>
      <c r="R358" s="95">
        <v>30</v>
      </c>
      <c r="S358" s="92">
        <f t="shared" si="122"/>
        <v>152</v>
      </c>
      <c r="T358" s="95">
        <v>7</v>
      </c>
      <c r="U358" s="95">
        <v>3</v>
      </c>
      <c r="V358" s="92">
        <f t="shared" si="120"/>
        <v>10</v>
      </c>
    </row>
    <row r="359" spans="1:22" ht="35.1" customHeight="1" thickTop="1">
      <c r="A359" s="140" t="s">
        <v>41</v>
      </c>
      <c r="B359" s="17" t="s">
        <v>8</v>
      </c>
      <c r="C359" s="79"/>
      <c r="D359" s="28"/>
      <c r="E359" s="86">
        <f t="shared" ref="E359:E387" si="129">C359+D359</f>
        <v>0</v>
      </c>
      <c r="F359" s="79"/>
      <c r="G359" s="28"/>
      <c r="H359" s="86">
        <f t="shared" ref="H359:H387" si="130">G359+F359</f>
        <v>0</v>
      </c>
      <c r="K359" s="126"/>
      <c r="L359" s="126"/>
      <c r="M359" s="75" t="s">
        <v>9</v>
      </c>
      <c r="N359" s="95">
        <v>90</v>
      </c>
      <c r="O359" s="95">
        <v>39</v>
      </c>
      <c r="P359" s="92">
        <f t="shared" si="121"/>
        <v>129</v>
      </c>
      <c r="Q359" s="95">
        <v>824</v>
      </c>
      <c r="R359" s="95">
        <v>319</v>
      </c>
      <c r="S359" s="92">
        <f t="shared" si="122"/>
        <v>1143</v>
      </c>
      <c r="T359" s="96">
        <v>123</v>
      </c>
      <c r="U359" s="96">
        <v>48</v>
      </c>
      <c r="V359" s="92">
        <f t="shared" si="120"/>
        <v>171</v>
      </c>
    </row>
    <row r="360" spans="1:22" ht="35.1" customHeight="1">
      <c r="A360" s="141"/>
      <c r="B360" s="8" t="s">
        <v>9</v>
      </c>
      <c r="C360" s="80"/>
      <c r="D360" s="26"/>
      <c r="E360" s="9">
        <f t="shared" si="129"/>
        <v>0</v>
      </c>
      <c r="F360" s="80"/>
      <c r="G360" s="26"/>
      <c r="H360" s="9">
        <f t="shared" si="130"/>
        <v>0</v>
      </c>
      <c r="K360" s="126"/>
      <c r="L360" s="126"/>
      <c r="M360" s="75" t="s">
        <v>10</v>
      </c>
      <c r="N360" s="95">
        <v>139</v>
      </c>
      <c r="O360" s="95">
        <v>39</v>
      </c>
      <c r="P360" s="92">
        <f t="shared" si="121"/>
        <v>178</v>
      </c>
      <c r="Q360" s="95">
        <v>543</v>
      </c>
      <c r="R360" s="95">
        <v>190</v>
      </c>
      <c r="S360" s="92">
        <f t="shared" si="122"/>
        <v>733</v>
      </c>
      <c r="T360" s="96">
        <v>36</v>
      </c>
      <c r="U360" s="96">
        <v>22</v>
      </c>
      <c r="V360" s="92">
        <f t="shared" si="120"/>
        <v>58</v>
      </c>
    </row>
    <row r="361" spans="1:22" ht="35.1" customHeight="1">
      <c r="A361" s="141"/>
      <c r="B361" s="8" t="s">
        <v>22</v>
      </c>
      <c r="C361" s="80"/>
      <c r="D361" s="26"/>
      <c r="E361" s="9">
        <f t="shared" si="129"/>
        <v>0</v>
      </c>
      <c r="F361" s="80"/>
      <c r="G361" s="26"/>
      <c r="H361" s="9">
        <f t="shared" si="130"/>
        <v>0</v>
      </c>
      <c r="K361" s="126"/>
      <c r="L361" s="126"/>
      <c r="M361" s="75" t="s">
        <v>134</v>
      </c>
      <c r="N361" s="95">
        <v>22</v>
      </c>
      <c r="O361" s="95">
        <v>12</v>
      </c>
      <c r="P361" s="92">
        <f t="shared" si="121"/>
        <v>34</v>
      </c>
      <c r="Q361" s="95">
        <v>112</v>
      </c>
      <c r="R361" s="95">
        <v>78</v>
      </c>
      <c r="S361" s="92">
        <f t="shared" si="122"/>
        <v>190</v>
      </c>
      <c r="T361" s="96">
        <v>9</v>
      </c>
      <c r="U361" s="96">
        <v>7</v>
      </c>
      <c r="V361" s="92">
        <f t="shared" si="120"/>
        <v>16</v>
      </c>
    </row>
    <row r="362" spans="1:22" ht="35.1" customHeight="1">
      <c r="A362" s="141"/>
      <c r="B362" s="8" t="s">
        <v>10</v>
      </c>
      <c r="C362" s="80"/>
      <c r="D362" s="26"/>
      <c r="E362" s="9">
        <f t="shared" si="129"/>
        <v>0</v>
      </c>
      <c r="F362" s="80"/>
      <c r="G362" s="26"/>
      <c r="H362" s="9">
        <f t="shared" si="130"/>
        <v>0</v>
      </c>
      <c r="K362" s="126"/>
      <c r="L362" s="126"/>
      <c r="M362" s="75" t="s">
        <v>11</v>
      </c>
      <c r="N362" s="95">
        <v>25</v>
      </c>
      <c r="O362" s="95">
        <v>13</v>
      </c>
      <c r="P362" s="92">
        <f t="shared" si="121"/>
        <v>38</v>
      </c>
      <c r="Q362" s="95">
        <v>94</v>
      </c>
      <c r="R362" s="95">
        <v>46</v>
      </c>
      <c r="S362" s="92">
        <f t="shared" si="122"/>
        <v>140</v>
      </c>
      <c r="T362" s="96">
        <v>6</v>
      </c>
      <c r="U362" s="96">
        <v>5</v>
      </c>
      <c r="V362" s="92">
        <f t="shared" si="120"/>
        <v>11</v>
      </c>
    </row>
    <row r="363" spans="1:22" ht="35.1" customHeight="1">
      <c r="A363" s="141"/>
      <c r="B363" s="8" t="s">
        <v>11</v>
      </c>
      <c r="C363" s="80"/>
      <c r="D363" s="26"/>
      <c r="E363" s="9">
        <f t="shared" si="129"/>
        <v>0</v>
      </c>
      <c r="F363" s="80"/>
      <c r="G363" s="26"/>
      <c r="H363" s="9">
        <f t="shared" si="130"/>
        <v>0</v>
      </c>
      <c r="K363" s="126"/>
      <c r="L363" s="126"/>
      <c r="M363" s="75" t="s">
        <v>12</v>
      </c>
      <c r="N363" s="95">
        <v>30</v>
      </c>
      <c r="O363" s="95">
        <v>1</v>
      </c>
      <c r="P363" s="92">
        <f t="shared" si="121"/>
        <v>31</v>
      </c>
      <c r="Q363" s="95">
        <v>95</v>
      </c>
      <c r="R363" s="95">
        <v>18</v>
      </c>
      <c r="S363" s="92">
        <f t="shared" si="122"/>
        <v>113</v>
      </c>
      <c r="T363" s="95">
        <v>0</v>
      </c>
      <c r="U363" s="95">
        <v>0</v>
      </c>
      <c r="V363" s="92">
        <f t="shared" si="120"/>
        <v>0</v>
      </c>
    </row>
    <row r="364" spans="1:22" ht="35.1" customHeight="1" thickBot="1">
      <c r="A364" s="142"/>
      <c r="B364" s="21" t="s">
        <v>12</v>
      </c>
      <c r="C364" s="81"/>
      <c r="D364" s="27"/>
      <c r="E364" s="87">
        <f t="shared" si="129"/>
        <v>0</v>
      </c>
      <c r="F364" s="81"/>
      <c r="G364" s="27"/>
      <c r="H364" s="87">
        <f t="shared" si="130"/>
        <v>0</v>
      </c>
      <c r="K364" s="130" t="s">
        <v>203</v>
      </c>
      <c r="L364" s="125" t="s">
        <v>53</v>
      </c>
      <c r="M364" s="93" t="s">
        <v>8</v>
      </c>
      <c r="N364" s="75">
        <v>58</v>
      </c>
      <c r="O364" s="75">
        <v>103</v>
      </c>
      <c r="P364" s="92">
        <f t="shared" si="121"/>
        <v>161</v>
      </c>
      <c r="Q364" s="75">
        <v>551</v>
      </c>
      <c r="R364" s="75">
        <v>864</v>
      </c>
      <c r="S364" s="92">
        <f t="shared" si="122"/>
        <v>1415</v>
      </c>
      <c r="T364" s="75"/>
      <c r="U364" s="75"/>
      <c r="V364" s="92">
        <f t="shared" si="120"/>
        <v>0</v>
      </c>
    </row>
    <row r="365" spans="1:22" ht="35.1" customHeight="1" thickTop="1">
      <c r="A365" s="140" t="s">
        <v>42</v>
      </c>
      <c r="B365" s="17" t="s">
        <v>8</v>
      </c>
      <c r="C365" s="24"/>
      <c r="D365" s="25"/>
      <c r="E365" s="86">
        <f t="shared" si="129"/>
        <v>0</v>
      </c>
      <c r="F365" s="24"/>
      <c r="G365" s="25"/>
      <c r="H365" s="86">
        <f t="shared" si="130"/>
        <v>0</v>
      </c>
      <c r="K365" s="130"/>
      <c r="L365" s="126"/>
      <c r="M365" s="75" t="s">
        <v>9</v>
      </c>
      <c r="N365" s="75">
        <v>64</v>
      </c>
      <c r="O365" s="75">
        <v>73</v>
      </c>
      <c r="P365" s="92">
        <f t="shared" si="121"/>
        <v>137</v>
      </c>
      <c r="Q365" s="75">
        <v>455</v>
      </c>
      <c r="R365" s="75">
        <v>550</v>
      </c>
      <c r="S365" s="92">
        <f t="shared" si="122"/>
        <v>1005</v>
      </c>
      <c r="T365" s="75"/>
      <c r="U365" s="75"/>
      <c r="V365" s="92">
        <f t="shared" si="120"/>
        <v>0</v>
      </c>
    </row>
    <row r="366" spans="1:22" ht="35.1" customHeight="1">
      <c r="A366" s="141"/>
      <c r="B366" s="8" t="s">
        <v>21</v>
      </c>
      <c r="C366" s="12"/>
      <c r="D366" s="13"/>
      <c r="E366" s="9">
        <f t="shared" si="129"/>
        <v>0</v>
      </c>
      <c r="F366" s="12"/>
      <c r="G366" s="13"/>
      <c r="H366" s="9">
        <f t="shared" si="130"/>
        <v>0</v>
      </c>
      <c r="K366" s="130"/>
      <c r="L366" s="126"/>
      <c r="M366" s="75" t="s">
        <v>10</v>
      </c>
      <c r="N366" s="75">
        <v>29</v>
      </c>
      <c r="O366" s="75">
        <v>30</v>
      </c>
      <c r="P366" s="92">
        <f t="shared" si="121"/>
        <v>59</v>
      </c>
      <c r="Q366" s="75">
        <v>290</v>
      </c>
      <c r="R366" s="75">
        <v>243</v>
      </c>
      <c r="S366" s="92">
        <f t="shared" si="122"/>
        <v>533</v>
      </c>
      <c r="T366" s="75"/>
      <c r="U366" s="75"/>
      <c r="V366" s="92">
        <f t="shared" si="120"/>
        <v>0</v>
      </c>
    </row>
    <row r="367" spans="1:22" ht="35.1" customHeight="1">
      <c r="A367" s="141"/>
      <c r="B367" s="8" t="s">
        <v>9</v>
      </c>
      <c r="C367" s="12"/>
      <c r="D367" s="13"/>
      <c r="E367" s="9">
        <f t="shared" si="129"/>
        <v>0</v>
      </c>
      <c r="F367" s="12"/>
      <c r="G367" s="13"/>
      <c r="H367" s="9">
        <f t="shared" si="130"/>
        <v>0</v>
      </c>
      <c r="K367" s="130"/>
      <c r="L367" s="126"/>
      <c r="M367" s="75" t="s">
        <v>11</v>
      </c>
      <c r="N367" s="75">
        <v>42</v>
      </c>
      <c r="O367" s="75">
        <v>37</v>
      </c>
      <c r="P367" s="92">
        <f t="shared" si="121"/>
        <v>79</v>
      </c>
      <c r="Q367" s="75">
        <v>249</v>
      </c>
      <c r="R367" s="75">
        <v>340</v>
      </c>
      <c r="S367" s="92">
        <f t="shared" si="122"/>
        <v>589</v>
      </c>
      <c r="T367" s="75"/>
      <c r="U367" s="75"/>
      <c r="V367" s="92">
        <f t="shared" si="120"/>
        <v>0</v>
      </c>
    </row>
    <row r="368" spans="1:22" ht="35.1" customHeight="1">
      <c r="A368" s="141"/>
      <c r="B368" s="8" t="s">
        <v>10</v>
      </c>
      <c r="C368" s="12"/>
      <c r="D368" s="13"/>
      <c r="E368" s="9">
        <f t="shared" si="129"/>
        <v>0</v>
      </c>
      <c r="F368" s="12"/>
      <c r="G368" s="13"/>
      <c r="H368" s="9">
        <f t="shared" si="130"/>
        <v>0</v>
      </c>
      <c r="K368" s="130"/>
      <c r="L368" s="126"/>
      <c r="M368" s="75" t="s">
        <v>12</v>
      </c>
      <c r="N368" s="75">
        <v>27</v>
      </c>
      <c r="O368" s="75">
        <v>22</v>
      </c>
      <c r="P368" s="92">
        <f t="shared" si="121"/>
        <v>49</v>
      </c>
      <c r="Q368" s="75">
        <v>139</v>
      </c>
      <c r="R368" s="75">
        <v>143</v>
      </c>
      <c r="S368" s="92">
        <f t="shared" si="122"/>
        <v>282</v>
      </c>
      <c r="T368" s="75"/>
      <c r="U368" s="75"/>
      <c r="V368" s="92">
        <f t="shared" si="120"/>
        <v>0</v>
      </c>
    </row>
    <row r="369" spans="1:22" ht="35.1" customHeight="1">
      <c r="A369" s="141"/>
      <c r="B369" s="8" t="s">
        <v>11</v>
      </c>
      <c r="C369" s="12"/>
      <c r="D369" s="13"/>
      <c r="E369" s="9">
        <f t="shared" si="129"/>
        <v>0</v>
      </c>
      <c r="F369" s="12"/>
      <c r="G369" s="13"/>
      <c r="H369" s="9">
        <f t="shared" si="130"/>
        <v>0</v>
      </c>
      <c r="K369" s="130"/>
      <c r="L369" s="125" t="s">
        <v>54</v>
      </c>
      <c r="M369" s="93" t="s">
        <v>8</v>
      </c>
      <c r="N369" s="75">
        <v>40</v>
      </c>
      <c r="O369" s="75">
        <v>248</v>
      </c>
      <c r="P369" s="92">
        <f t="shared" si="121"/>
        <v>288</v>
      </c>
      <c r="Q369" s="75">
        <v>443</v>
      </c>
      <c r="R369" s="75">
        <v>1466</v>
      </c>
      <c r="S369" s="92">
        <f t="shared" si="122"/>
        <v>1909</v>
      </c>
      <c r="T369" s="75"/>
      <c r="U369" s="75"/>
      <c r="V369" s="92">
        <f t="shared" si="120"/>
        <v>0</v>
      </c>
    </row>
    <row r="370" spans="1:22" ht="35.1" customHeight="1" thickBot="1">
      <c r="A370" s="142"/>
      <c r="B370" s="21" t="s">
        <v>12</v>
      </c>
      <c r="C370" s="22"/>
      <c r="D370" s="23"/>
      <c r="E370" s="87">
        <f t="shared" si="129"/>
        <v>0</v>
      </c>
      <c r="F370" s="22"/>
      <c r="G370" s="23"/>
      <c r="H370" s="87">
        <f t="shared" si="130"/>
        <v>0</v>
      </c>
      <c r="K370" s="130"/>
      <c r="L370" s="126"/>
      <c r="M370" s="75" t="s">
        <v>9</v>
      </c>
      <c r="N370" s="75">
        <v>38</v>
      </c>
      <c r="O370" s="75">
        <v>68</v>
      </c>
      <c r="P370" s="92">
        <f t="shared" si="121"/>
        <v>106</v>
      </c>
      <c r="Q370" s="75">
        <v>346</v>
      </c>
      <c r="R370" s="75">
        <v>716</v>
      </c>
      <c r="S370" s="92">
        <f t="shared" si="122"/>
        <v>1062</v>
      </c>
      <c r="T370" s="75"/>
      <c r="U370" s="75"/>
      <c r="V370" s="92">
        <f t="shared" si="120"/>
        <v>0</v>
      </c>
    </row>
    <row r="371" spans="1:22" ht="35.1" customHeight="1" thickTop="1">
      <c r="A371" s="140" t="s">
        <v>43</v>
      </c>
      <c r="B371" s="17" t="s">
        <v>8</v>
      </c>
      <c r="C371" s="24"/>
      <c r="D371" s="25"/>
      <c r="E371" s="86">
        <f t="shared" si="129"/>
        <v>0</v>
      </c>
      <c r="F371" s="24"/>
      <c r="G371" s="25"/>
      <c r="H371" s="86">
        <f t="shared" si="130"/>
        <v>0</v>
      </c>
      <c r="K371" s="130"/>
      <c r="L371" s="126"/>
      <c r="M371" s="75" t="s">
        <v>10</v>
      </c>
      <c r="N371" s="75">
        <v>36</v>
      </c>
      <c r="O371" s="75">
        <v>52</v>
      </c>
      <c r="P371" s="92">
        <f t="shared" si="121"/>
        <v>88</v>
      </c>
      <c r="Q371" s="75">
        <v>210</v>
      </c>
      <c r="R371" s="75">
        <v>368</v>
      </c>
      <c r="S371" s="92">
        <f t="shared" si="122"/>
        <v>578</v>
      </c>
      <c r="T371" s="75"/>
      <c r="U371" s="75"/>
      <c r="V371" s="92">
        <f t="shared" si="120"/>
        <v>0</v>
      </c>
    </row>
    <row r="372" spans="1:22" ht="35.1" customHeight="1">
      <c r="A372" s="141"/>
      <c r="B372" s="8" t="s">
        <v>9</v>
      </c>
      <c r="C372" s="12"/>
      <c r="D372" s="13"/>
      <c r="E372" s="9">
        <f t="shared" si="129"/>
        <v>0</v>
      </c>
      <c r="F372" s="12"/>
      <c r="G372" s="13"/>
      <c r="H372" s="9">
        <f t="shared" si="130"/>
        <v>0</v>
      </c>
      <c r="K372" s="130"/>
      <c r="L372" s="126"/>
      <c r="M372" s="75" t="s">
        <v>11</v>
      </c>
      <c r="N372" s="75">
        <v>72</v>
      </c>
      <c r="O372" s="75">
        <v>44</v>
      </c>
      <c r="P372" s="92">
        <f t="shared" si="121"/>
        <v>116</v>
      </c>
      <c r="Q372" s="75">
        <v>348</v>
      </c>
      <c r="R372" s="75">
        <v>369</v>
      </c>
      <c r="S372" s="92">
        <f t="shared" si="122"/>
        <v>717</v>
      </c>
      <c r="T372" s="75"/>
      <c r="U372" s="75"/>
      <c r="V372" s="92">
        <f t="shared" si="120"/>
        <v>0</v>
      </c>
    </row>
    <row r="373" spans="1:22" ht="35.1" customHeight="1">
      <c r="A373" s="141"/>
      <c r="B373" s="8" t="s">
        <v>10</v>
      </c>
      <c r="C373" s="12"/>
      <c r="D373" s="13"/>
      <c r="E373" s="9">
        <f t="shared" si="129"/>
        <v>0</v>
      </c>
      <c r="F373" s="12"/>
      <c r="G373" s="13"/>
      <c r="H373" s="9">
        <f t="shared" si="130"/>
        <v>0</v>
      </c>
      <c r="K373" s="130"/>
      <c r="L373" s="126"/>
      <c r="M373" s="75" t="s">
        <v>12</v>
      </c>
      <c r="N373" s="75">
        <v>20</v>
      </c>
      <c r="O373" s="75">
        <v>19</v>
      </c>
      <c r="P373" s="92">
        <f t="shared" si="121"/>
        <v>39</v>
      </c>
      <c r="Q373" s="75">
        <v>101</v>
      </c>
      <c r="R373" s="75">
        <v>135</v>
      </c>
      <c r="S373" s="92">
        <f t="shared" si="122"/>
        <v>236</v>
      </c>
      <c r="T373" s="75"/>
      <c r="U373" s="75"/>
      <c r="V373" s="92">
        <f t="shared" si="120"/>
        <v>0</v>
      </c>
    </row>
    <row r="374" spans="1:22" ht="35.1" customHeight="1">
      <c r="A374" s="141"/>
      <c r="B374" s="8" t="s">
        <v>11</v>
      </c>
      <c r="C374" s="12"/>
      <c r="D374" s="13"/>
      <c r="E374" s="9">
        <f t="shared" si="129"/>
        <v>0</v>
      </c>
      <c r="F374" s="12"/>
      <c r="G374" s="13"/>
      <c r="H374" s="9">
        <f t="shared" si="130"/>
        <v>0</v>
      </c>
      <c r="K374" s="130"/>
      <c r="L374" s="125" t="s">
        <v>55</v>
      </c>
      <c r="M374" s="93" t="s">
        <v>8</v>
      </c>
      <c r="N374" s="75">
        <v>58</v>
      </c>
      <c r="O374" s="75">
        <v>104</v>
      </c>
      <c r="P374" s="92">
        <f t="shared" si="121"/>
        <v>162</v>
      </c>
      <c r="Q374" s="75">
        <v>201</v>
      </c>
      <c r="R374" s="75">
        <v>298</v>
      </c>
      <c r="S374" s="92">
        <f t="shared" si="122"/>
        <v>499</v>
      </c>
      <c r="T374" s="75"/>
      <c r="U374" s="75"/>
      <c r="V374" s="92">
        <f t="shared" si="120"/>
        <v>0</v>
      </c>
    </row>
    <row r="375" spans="1:22" ht="35.1" customHeight="1" thickBot="1">
      <c r="A375" s="142"/>
      <c r="B375" s="21" t="s">
        <v>12</v>
      </c>
      <c r="C375" s="22"/>
      <c r="D375" s="23"/>
      <c r="E375" s="87">
        <f t="shared" si="129"/>
        <v>0</v>
      </c>
      <c r="F375" s="22"/>
      <c r="G375" s="23"/>
      <c r="H375" s="87">
        <f t="shared" si="130"/>
        <v>0</v>
      </c>
      <c r="K375" s="130"/>
      <c r="L375" s="126"/>
      <c r="M375" s="75" t="s">
        <v>9</v>
      </c>
      <c r="N375" s="75">
        <v>28</v>
      </c>
      <c r="O375" s="75">
        <v>52</v>
      </c>
      <c r="P375" s="92">
        <f t="shared" si="121"/>
        <v>80</v>
      </c>
      <c r="Q375" s="75">
        <v>80</v>
      </c>
      <c r="R375" s="75">
        <v>152</v>
      </c>
      <c r="S375" s="92">
        <f t="shared" si="122"/>
        <v>232</v>
      </c>
      <c r="T375" s="75"/>
      <c r="U375" s="75"/>
      <c r="V375" s="92">
        <f t="shared" si="120"/>
        <v>0</v>
      </c>
    </row>
    <row r="376" spans="1:22" ht="35.1" customHeight="1" thickTop="1">
      <c r="A376" s="140" t="s">
        <v>44</v>
      </c>
      <c r="B376" s="17" t="s">
        <v>8</v>
      </c>
      <c r="C376" s="24"/>
      <c r="D376" s="25"/>
      <c r="E376" s="86">
        <f t="shared" si="129"/>
        <v>0</v>
      </c>
      <c r="F376" s="24"/>
      <c r="G376" s="25"/>
      <c r="H376" s="86">
        <f t="shared" si="130"/>
        <v>0</v>
      </c>
      <c r="K376" s="130"/>
      <c r="L376" s="126"/>
      <c r="M376" s="75" t="s">
        <v>10</v>
      </c>
      <c r="N376" s="75">
        <v>19</v>
      </c>
      <c r="O376" s="75">
        <v>24</v>
      </c>
      <c r="P376" s="92">
        <f t="shared" si="121"/>
        <v>43</v>
      </c>
      <c r="Q376" s="75">
        <v>38</v>
      </c>
      <c r="R376" s="75">
        <v>56</v>
      </c>
      <c r="S376" s="92">
        <f t="shared" si="122"/>
        <v>94</v>
      </c>
      <c r="T376" s="75"/>
      <c r="U376" s="75"/>
      <c r="V376" s="92">
        <f t="shared" si="120"/>
        <v>0</v>
      </c>
    </row>
    <row r="377" spans="1:22" ht="35.1" customHeight="1">
      <c r="A377" s="141"/>
      <c r="B377" s="8" t="s">
        <v>9</v>
      </c>
      <c r="C377" s="12"/>
      <c r="D377" s="13"/>
      <c r="E377" s="9">
        <f t="shared" si="129"/>
        <v>0</v>
      </c>
      <c r="F377" s="12"/>
      <c r="G377" s="13"/>
      <c r="H377" s="9">
        <f t="shared" si="130"/>
        <v>0</v>
      </c>
      <c r="K377" s="130"/>
      <c r="L377" s="126"/>
      <c r="M377" s="75" t="s">
        <v>11</v>
      </c>
      <c r="N377" s="75">
        <v>22</v>
      </c>
      <c r="O377" s="75">
        <v>46</v>
      </c>
      <c r="P377" s="92">
        <f t="shared" si="121"/>
        <v>68</v>
      </c>
      <c r="Q377" s="75">
        <v>57</v>
      </c>
      <c r="R377" s="75">
        <v>105</v>
      </c>
      <c r="S377" s="92">
        <f t="shared" si="122"/>
        <v>162</v>
      </c>
      <c r="T377" s="75"/>
      <c r="U377" s="75"/>
      <c r="V377" s="92">
        <f t="shared" si="120"/>
        <v>0</v>
      </c>
    </row>
    <row r="378" spans="1:22" ht="35.1" customHeight="1">
      <c r="A378" s="141"/>
      <c r="B378" s="8" t="s">
        <v>10</v>
      </c>
      <c r="C378" s="12"/>
      <c r="D378" s="13"/>
      <c r="E378" s="9">
        <f t="shared" si="129"/>
        <v>0</v>
      </c>
      <c r="F378" s="12"/>
      <c r="G378" s="13"/>
      <c r="H378" s="9">
        <f t="shared" si="130"/>
        <v>0</v>
      </c>
      <c r="K378" s="130"/>
      <c r="L378" s="126"/>
      <c r="M378" s="75" t="s">
        <v>12</v>
      </c>
      <c r="N378" s="75">
        <v>6</v>
      </c>
      <c r="O378" s="75">
        <v>6</v>
      </c>
      <c r="P378" s="92">
        <f t="shared" si="121"/>
        <v>12</v>
      </c>
      <c r="Q378" s="75">
        <v>12</v>
      </c>
      <c r="R378" s="75">
        <v>16</v>
      </c>
      <c r="S378" s="92">
        <f t="shared" si="122"/>
        <v>28</v>
      </c>
      <c r="T378" s="75"/>
      <c r="U378" s="75"/>
      <c r="V378" s="92">
        <f t="shared" si="120"/>
        <v>0</v>
      </c>
    </row>
    <row r="379" spans="1:22" ht="35.1" customHeight="1">
      <c r="A379" s="141"/>
      <c r="B379" s="8" t="s">
        <v>11</v>
      </c>
      <c r="C379" s="12"/>
      <c r="D379" s="13"/>
      <c r="E379" s="9">
        <f t="shared" si="129"/>
        <v>0</v>
      </c>
      <c r="F379" s="12"/>
      <c r="G379" s="13"/>
      <c r="H379" s="9">
        <f t="shared" si="130"/>
        <v>0</v>
      </c>
      <c r="K379" s="130"/>
      <c r="L379" s="125" t="s">
        <v>81</v>
      </c>
      <c r="M379" s="93" t="s">
        <v>8</v>
      </c>
      <c r="N379" s="75">
        <v>3</v>
      </c>
      <c r="O379" s="75">
        <v>2</v>
      </c>
      <c r="P379" s="92">
        <f t="shared" si="121"/>
        <v>5</v>
      </c>
      <c r="Q379" s="75">
        <v>13</v>
      </c>
      <c r="R379" s="75">
        <v>15</v>
      </c>
      <c r="S379" s="92">
        <f t="shared" si="122"/>
        <v>28</v>
      </c>
      <c r="T379" s="75"/>
      <c r="U379" s="75"/>
      <c r="V379" s="92">
        <f t="shared" si="120"/>
        <v>0</v>
      </c>
    </row>
    <row r="380" spans="1:22" ht="35.1" customHeight="1" thickBot="1">
      <c r="A380" s="142"/>
      <c r="B380" s="21" t="s">
        <v>12</v>
      </c>
      <c r="C380" s="22"/>
      <c r="D380" s="23"/>
      <c r="E380" s="87">
        <f t="shared" si="129"/>
        <v>0</v>
      </c>
      <c r="F380" s="22"/>
      <c r="G380" s="23"/>
      <c r="H380" s="87">
        <f t="shared" si="130"/>
        <v>0</v>
      </c>
      <c r="K380" s="130"/>
      <c r="L380" s="126"/>
      <c r="M380" s="75" t="s">
        <v>9</v>
      </c>
      <c r="N380" s="75">
        <v>6</v>
      </c>
      <c r="O380" s="75">
        <v>2</v>
      </c>
      <c r="P380" s="92">
        <f t="shared" si="121"/>
        <v>8</v>
      </c>
      <c r="Q380" s="75">
        <v>15</v>
      </c>
      <c r="R380" s="75">
        <v>8</v>
      </c>
      <c r="S380" s="92">
        <f t="shared" si="122"/>
        <v>23</v>
      </c>
      <c r="T380" s="75"/>
      <c r="U380" s="75"/>
      <c r="V380" s="92">
        <f t="shared" si="120"/>
        <v>0</v>
      </c>
    </row>
    <row r="381" spans="1:22" ht="35.1" customHeight="1" thickTop="1">
      <c r="A381" s="141"/>
      <c r="B381" s="8" t="s">
        <v>9</v>
      </c>
      <c r="C381" s="12"/>
      <c r="D381" s="13"/>
      <c r="E381" s="9">
        <f t="shared" si="129"/>
        <v>0</v>
      </c>
      <c r="F381" s="12"/>
      <c r="G381" s="13"/>
      <c r="H381" s="9">
        <f t="shared" si="130"/>
        <v>0</v>
      </c>
      <c r="K381" s="130"/>
      <c r="L381" s="126"/>
      <c r="M381" s="75" t="s">
        <v>11</v>
      </c>
      <c r="N381" s="75">
        <v>2</v>
      </c>
      <c r="O381" s="75">
        <v>6</v>
      </c>
      <c r="P381" s="92">
        <f t="shared" si="121"/>
        <v>8</v>
      </c>
      <c r="Q381" s="75">
        <v>22</v>
      </c>
      <c r="R381" s="75">
        <v>27</v>
      </c>
      <c r="S381" s="92">
        <f t="shared" si="122"/>
        <v>49</v>
      </c>
      <c r="T381" s="75"/>
      <c r="U381" s="75"/>
      <c r="V381" s="92">
        <f t="shared" si="120"/>
        <v>0</v>
      </c>
    </row>
    <row r="382" spans="1:22" ht="35.1" customHeight="1">
      <c r="A382" s="141"/>
      <c r="B382" s="8"/>
      <c r="C382" s="12"/>
      <c r="D382" s="13"/>
      <c r="E382" s="9"/>
      <c r="F382" s="12"/>
      <c r="G382" s="13"/>
      <c r="H382" s="9"/>
      <c r="K382" s="130"/>
      <c r="L382" s="93" t="s">
        <v>105</v>
      </c>
      <c r="M382" s="93" t="s">
        <v>8</v>
      </c>
      <c r="N382" s="75">
        <v>0</v>
      </c>
      <c r="O382" s="75">
        <v>0</v>
      </c>
      <c r="P382" s="92">
        <f t="shared" si="121"/>
        <v>0</v>
      </c>
      <c r="Q382" s="75">
        <v>0</v>
      </c>
      <c r="R382" s="75">
        <v>0</v>
      </c>
      <c r="S382" s="92">
        <f t="shared" si="122"/>
        <v>0</v>
      </c>
      <c r="T382" s="75"/>
      <c r="U382" s="75"/>
      <c r="V382" s="92">
        <f t="shared" si="120"/>
        <v>0</v>
      </c>
    </row>
    <row r="383" spans="1:22" ht="35.1" customHeight="1">
      <c r="A383" s="141"/>
      <c r="B383" s="8"/>
      <c r="C383" s="12"/>
      <c r="D383" s="13"/>
      <c r="E383" s="9"/>
      <c r="F383" s="12"/>
      <c r="G383" s="13"/>
      <c r="H383" s="9"/>
      <c r="K383" s="130"/>
      <c r="L383" s="93" t="s">
        <v>98</v>
      </c>
      <c r="M383" s="93" t="s">
        <v>8</v>
      </c>
      <c r="N383" s="75">
        <v>0</v>
      </c>
      <c r="O383" s="75">
        <v>0</v>
      </c>
      <c r="P383" s="92">
        <f t="shared" si="121"/>
        <v>0</v>
      </c>
      <c r="Q383" s="75">
        <v>5</v>
      </c>
      <c r="R383" s="75">
        <v>4</v>
      </c>
      <c r="S383" s="92">
        <f t="shared" si="122"/>
        <v>9</v>
      </c>
      <c r="T383" s="75"/>
      <c r="U383" s="75"/>
      <c r="V383" s="92">
        <f t="shared" si="120"/>
        <v>0</v>
      </c>
    </row>
    <row r="384" spans="1:22" ht="35.1" customHeight="1">
      <c r="A384" s="141"/>
      <c r="B384" s="8"/>
      <c r="C384" s="12"/>
      <c r="D384" s="13"/>
      <c r="E384" s="9"/>
      <c r="F384" s="12"/>
      <c r="G384" s="13"/>
      <c r="H384" s="9"/>
      <c r="K384" s="130"/>
      <c r="L384" s="93" t="s">
        <v>99</v>
      </c>
      <c r="M384" s="93" t="s">
        <v>8</v>
      </c>
      <c r="N384" s="75">
        <v>7</v>
      </c>
      <c r="O384" s="75">
        <v>2</v>
      </c>
      <c r="P384" s="92">
        <f t="shared" si="121"/>
        <v>9</v>
      </c>
      <c r="Q384" s="75">
        <v>15</v>
      </c>
      <c r="R384" s="75">
        <v>13</v>
      </c>
      <c r="S384" s="92">
        <f t="shared" si="122"/>
        <v>28</v>
      </c>
      <c r="T384" s="75"/>
      <c r="U384" s="75"/>
      <c r="V384" s="92">
        <f t="shared" si="120"/>
        <v>0</v>
      </c>
    </row>
    <row r="385" spans="1:22" ht="35.1" customHeight="1">
      <c r="A385" s="141"/>
      <c r="B385" s="8"/>
      <c r="C385" s="12"/>
      <c r="D385" s="13"/>
      <c r="E385" s="9"/>
      <c r="F385" s="12"/>
      <c r="G385" s="13"/>
      <c r="H385" s="9"/>
      <c r="K385" s="130"/>
      <c r="L385" s="75" t="s">
        <v>95</v>
      </c>
      <c r="M385" s="75" t="s">
        <v>96</v>
      </c>
      <c r="N385" s="75">
        <v>15</v>
      </c>
      <c r="O385" s="75">
        <v>9</v>
      </c>
      <c r="P385" s="92">
        <f t="shared" si="121"/>
        <v>24</v>
      </c>
      <c r="Q385" s="75">
        <v>52</v>
      </c>
      <c r="R385" s="75">
        <v>52</v>
      </c>
      <c r="S385" s="92">
        <f t="shared" si="122"/>
        <v>104</v>
      </c>
      <c r="T385" s="75"/>
      <c r="U385" s="75"/>
      <c r="V385" s="92">
        <f t="shared" si="120"/>
        <v>0</v>
      </c>
    </row>
    <row r="386" spans="1:22" ht="35.1" customHeight="1">
      <c r="A386" s="141"/>
      <c r="B386" s="8" t="s">
        <v>11</v>
      </c>
      <c r="C386" s="12"/>
      <c r="D386" s="13"/>
      <c r="E386" s="9">
        <f t="shared" si="129"/>
        <v>0</v>
      </c>
      <c r="F386" s="12"/>
      <c r="G386" s="13"/>
      <c r="H386" s="9">
        <f t="shared" si="130"/>
        <v>0</v>
      </c>
      <c r="K386" s="130" t="s">
        <v>203</v>
      </c>
      <c r="L386" s="125" t="s">
        <v>56</v>
      </c>
      <c r="M386" s="93" t="s">
        <v>8</v>
      </c>
      <c r="N386" s="75">
        <v>12</v>
      </c>
      <c r="O386" s="75">
        <v>36</v>
      </c>
      <c r="P386" s="92">
        <f t="shared" si="121"/>
        <v>48</v>
      </c>
      <c r="Q386" s="75">
        <v>177</v>
      </c>
      <c r="R386" s="75">
        <v>228</v>
      </c>
      <c r="S386" s="92">
        <f t="shared" si="122"/>
        <v>405</v>
      </c>
      <c r="T386" s="75"/>
      <c r="U386" s="75"/>
      <c r="V386" s="92">
        <f t="shared" si="120"/>
        <v>0</v>
      </c>
    </row>
    <row r="387" spans="1:22" ht="35.1" customHeight="1" thickBot="1">
      <c r="A387" s="142"/>
      <c r="B387" s="21" t="s">
        <v>12</v>
      </c>
      <c r="C387" s="22"/>
      <c r="D387" s="23"/>
      <c r="E387" s="87">
        <f t="shared" si="129"/>
        <v>0</v>
      </c>
      <c r="F387" s="22"/>
      <c r="G387" s="23"/>
      <c r="H387" s="87">
        <f t="shared" si="130"/>
        <v>0</v>
      </c>
      <c r="K387" s="130"/>
      <c r="L387" s="126"/>
      <c r="M387" s="75" t="s">
        <v>9</v>
      </c>
      <c r="N387" s="75">
        <v>28</v>
      </c>
      <c r="O387" s="75">
        <v>17</v>
      </c>
      <c r="P387" s="92">
        <f t="shared" si="121"/>
        <v>45</v>
      </c>
      <c r="Q387" s="75">
        <v>213</v>
      </c>
      <c r="R387" s="75">
        <v>100</v>
      </c>
      <c r="S387" s="92">
        <f t="shared" si="122"/>
        <v>313</v>
      </c>
      <c r="T387" s="75"/>
      <c r="U387" s="75"/>
      <c r="V387" s="92">
        <f t="shared" si="120"/>
        <v>0</v>
      </c>
    </row>
    <row r="388" spans="1:22" ht="35.1" customHeight="1" thickTop="1">
      <c r="A388" s="134" t="s">
        <v>13</v>
      </c>
      <c r="B388" s="86" t="s">
        <v>8</v>
      </c>
      <c r="C388" s="84" t="e">
        <f>#REF!+C376+C371+C366+C365+C359+#REF!+C351+#REF!+#REF!+#REF!+#REF!+#REF!+C339+#REF!+C338+C332+C317+C316+#REF!+C307+C306+C302+C299+C297+C293+C288+#REF!+#REF!+#REF!+#REF!</f>
        <v>#REF!</v>
      </c>
      <c r="D388" s="88" t="e">
        <f>#REF!+D376+D371+D366+D365+D359+#REF!+D351+#REF!+#REF!+#REF!+#REF!+#REF!+D339+#REF!+D338+D332+D317+D316+#REF!+D307+D306+D302+D299+D297+D293+D288+#REF!+#REF!+#REF!+#REF!</f>
        <v>#REF!</v>
      </c>
      <c r="E388" s="86" t="e">
        <f>#REF!+E376+E371+E366+E365+E359+#REF!+E351+#REF!+#REF!+#REF!+#REF!+#REF!+E339+#REF!+E338+E332+E317+E316+#REF!+E307+E306+E302+E299+E297+E293+E288+#REF!+#REF!+#REF!+#REF!</f>
        <v>#REF!</v>
      </c>
      <c r="F388" s="84" t="e">
        <f>#REF!+F376+F371+F366+F365+F359+#REF!+F351+#REF!+#REF!+#REF!+#REF!+#REF!+F339+#REF!+F338+F332+F317+F316+#REF!+F307+F306+F302+F299+F297+F293+F288+#REF!+#REF!+#REF!+#REF!</f>
        <v>#REF!</v>
      </c>
      <c r="G388" s="88" t="e">
        <f>#REF!+G376+G371+G366+G365+G359+#REF!+G351+#REF!+#REF!+#REF!+#REF!+#REF!+G339+#REF!+G338+G332+G317+G316+#REF!+G307+G306+G302+G299+G297+G293+G288+#REF!+#REF!+#REF!+#REF!</f>
        <v>#REF!</v>
      </c>
      <c r="H388" s="86" t="e">
        <f>#REF!+H376+H371+H366+H365+H359+#REF!+H351+#REF!+#REF!+#REF!+#REF!+#REF!+H339+#REF!+H338+H332+H317+H316+#REF!+H307+H306+H302+H299+H297+H293+H288+#REF!+#REF!+#REF!+#REF!</f>
        <v>#REF!</v>
      </c>
      <c r="K388" s="130"/>
      <c r="L388" s="126"/>
      <c r="M388" s="75" t="s">
        <v>10</v>
      </c>
      <c r="N388" s="75">
        <v>13</v>
      </c>
      <c r="O388" s="75">
        <v>16</v>
      </c>
      <c r="P388" s="92">
        <f t="shared" si="121"/>
        <v>29</v>
      </c>
      <c r="Q388" s="75">
        <v>187</v>
      </c>
      <c r="R388" s="75">
        <v>121</v>
      </c>
      <c r="S388" s="92">
        <f t="shared" si="122"/>
        <v>308</v>
      </c>
      <c r="T388" s="75"/>
      <c r="U388" s="75"/>
      <c r="V388" s="92">
        <f t="shared" si="120"/>
        <v>0</v>
      </c>
    </row>
    <row r="389" spans="1:22" ht="35.1" customHeight="1">
      <c r="A389" s="135"/>
      <c r="B389" s="9" t="s">
        <v>9</v>
      </c>
      <c r="C389" s="90" t="e">
        <f>C381+C377+C372+C367+C361+C360+C356+C352+C349+C343+#REF!+#REF!+C342+#REF!+#REF!+C333+#REF!+C318+C313+C309+C308+#REF!+C303+#REF!+C298+C294+C289+#REF!+#REF!+#REF!</f>
        <v>#REF!</v>
      </c>
      <c r="D389" s="31" t="e">
        <f>D381+D377+D372+D367+D361+D360+D356+D352+D349+D343+#REF!+#REF!+D342+#REF!+#REF!+D333+#REF!+D318+D313+D309+D308+#REF!+D303+#REF!+D298+D294+D289+#REF!+#REF!+#REF!</f>
        <v>#REF!</v>
      </c>
      <c r="E389" s="9" t="e">
        <f>E381+E377+E372+E367+E361+E360+E356+E352+E349+E343+#REF!+#REF!+E342+#REF!+#REF!+E333+#REF!+E318+E313+E309+E308+#REF!+E303+#REF!+E298+E294+E289+#REF!+#REF!+#REF!</f>
        <v>#REF!</v>
      </c>
      <c r="F389" s="90" t="e">
        <f>F381+F377+F372+F367+F361+F360+F356+F352+F349+F343+#REF!+#REF!+F342+#REF!+#REF!+F333+#REF!+F318+F313+F309+F308+#REF!+F303+#REF!+F298+F294+F289+#REF!+#REF!+#REF!</f>
        <v>#REF!</v>
      </c>
      <c r="G389" s="31" t="e">
        <f>G381+G377+G372+G367+G361+G360+G356+G352+G349+G343+#REF!+#REF!+G342+#REF!+#REF!+G333+#REF!+G318+G313+G309+G308+#REF!+G303+#REF!+G298+G294+G289+#REF!+#REF!+#REF!</f>
        <v>#REF!</v>
      </c>
      <c r="H389" s="9" t="e">
        <f>H381+H377+H372+H367+H361+H360+H356+H352+H349+H343+#REF!+#REF!+H342+#REF!+#REF!+H333+#REF!+H318+H313+H309+H308+#REF!+H303+#REF!+H298+H294+H289+#REF!+#REF!+#REF!</f>
        <v>#REF!</v>
      </c>
      <c r="K389" s="130"/>
      <c r="L389" s="126"/>
      <c r="M389" s="75" t="s">
        <v>11</v>
      </c>
      <c r="N389" s="75">
        <v>27</v>
      </c>
      <c r="O389" s="75">
        <v>30</v>
      </c>
      <c r="P389" s="92">
        <f t="shared" si="121"/>
        <v>57</v>
      </c>
      <c r="Q389" s="75">
        <v>132</v>
      </c>
      <c r="R389" s="75">
        <v>137</v>
      </c>
      <c r="S389" s="92">
        <f t="shared" si="122"/>
        <v>269</v>
      </c>
      <c r="T389" s="75"/>
      <c r="U389" s="75"/>
      <c r="V389" s="92">
        <f t="shared" si="120"/>
        <v>0</v>
      </c>
    </row>
    <row r="390" spans="1:22" ht="35.1" customHeight="1">
      <c r="A390" s="135"/>
      <c r="B390" s="9" t="s">
        <v>10</v>
      </c>
      <c r="C390" s="90" t="e">
        <f>#REF!+C378+C373+C368+C362+#REF!+#REF!+#REF!+#REF!+#REF!+#REF!+#REF!+#REF!+C334+C329+#REF!+C314+C310+#REF!+#REF!+#REF!+#REF!+#REF!+#REF!+#REF!+#REF!</f>
        <v>#REF!</v>
      </c>
      <c r="D390" s="31" t="e">
        <f>#REF!+D378+D373+D368+D362+#REF!+#REF!+#REF!+#REF!+#REF!+#REF!+#REF!+#REF!+D334+D329+#REF!+D314+D310+#REF!+#REF!+#REF!+#REF!+#REF!+#REF!+#REF!+#REF!</f>
        <v>#REF!</v>
      </c>
      <c r="E390" s="9" t="e">
        <f>#REF!+E378+E373+E368+E362+#REF!+#REF!+#REF!+#REF!+#REF!+#REF!+#REF!+#REF!+E334+E329+#REF!+E314+E310+#REF!+#REF!+#REF!+#REF!+#REF!+#REF!+#REF!+#REF!</f>
        <v>#REF!</v>
      </c>
      <c r="F390" s="90" t="e">
        <f>#REF!+F378+F373+F368+F362+#REF!+#REF!+#REF!+#REF!+#REF!+#REF!+#REF!+#REF!+F334+F329+#REF!+F314+F310+#REF!+#REF!+#REF!+#REF!+#REF!+#REF!+#REF!+#REF!</f>
        <v>#REF!</v>
      </c>
      <c r="G390" s="31" t="e">
        <f>#REF!+G378+G373+G368+G362+#REF!+#REF!+#REF!+#REF!+#REF!+#REF!+#REF!+#REF!+G334+G329+#REF!+G314+G310+#REF!+#REF!+#REF!+#REF!+#REF!+#REF!+#REF!+#REF!</f>
        <v>#REF!</v>
      </c>
      <c r="H390" s="9" t="e">
        <f>#REF!+H378+H373+H368+H362+#REF!+#REF!+#REF!+#REF!+#REF!+#REF!+#REF!+#REF!+H334+H329+#REF!+H314+H310+#REF!+#REF!+#REF!+#REF!+#REF!+#REF!+#REF!+#REF!</f>
        <v>#REF!</v>
      </c>
      <c r="K390" s="130"/>
      <c r="L390" s="126"/>
      <c r="M390" s="75" t="s">
        <v>12</v>
      </c>
      <c r="N390" s="75">
        <v>16</v>
      </c>
      <c r="O390" s="75">
        <v>12</v>
      </c>
      <c r="P390" s="92">
        <f t="shared" si="121"/>
        <v>28</v>
      </c>
      <c r="Q390" s="75">
        <v>52</v>
      </c>
      <c r="R390" s="75">
        <v>56</v>
      </c>
      <c r="S390" s="92">
        <f t="shared" si="122"/>
        <v>108</v>
      </c>
      <c r="T390" s="75"/>
      <c r="U390" s="75"/>
      <c r="V390" s="92">
        <f t="shared" si="120"/>
        <v>0</v>
      </c>
    </row>
    <row r="391" spans="1:22" ht="35.1" customHeight="1">
      <c r="A391" s="135"/>
      <c r="B391" s="9" t="s">
        <v>11</v>
      </c>
      <c r="C391" s="90" t="e">
        <f>C386+C379+C374+C369+C363+C357+#REF!+#REF!+#REF!+#REF!+#REF!+C340+#REF!+C335+C330+#REF!+C311+C304+C300+#REF!+C295+C291+C286+#REF!+#REF!+#REF!</f>
        <v>#REF!</v>
      </c>
      <c r="D391" s="31" t="e">
        <f>D386+D379+D374+D369+D363+D357+#REF!+#REF!+#REF!+#REF!+#REF!+D340+#REF!+D335+D330+#REF!+D311+D304+D300+#REF!+D295+D291+D286+#REF!+#REF!+#REF!</f>
        <v>#REF!</v>
      </c>
      <c r="E391" s="9" t="e">
        <f>E386+E379+E374+E369+E363+E357+#REF!+#REF!+#REF!+#REF!+#REF!+E340+#REF!+E335+E330+#REF!+E311+E304+E300+#REF!+E295+E291+E286+#REF!+#REF!+#REF!</f>
        <v>#REF!</v>
      </c>
      <c r="F391" s="90" t="e">
        <f>F386+F379+F374+F369+F363+F357+#REF!+#REF!+#REF!+#REF!+#REF!+F340+#REF!+F335+F330+#REF!+F311+F304+F300+#REF!+F295+F291+F286+#REF!+#REF!+#REF!</f>
        <v>#REF!</v>
      </c>
      <c r="G391" s="31" t="e">
        <f>G386+G379+G374+G369+G363+G357+#REF!+#REF!+#REF!+#REF!+#REF!+G340+#REF!+G335+G330+#REF!+G311+G304+G300+#REF!+G295+G291+G286+#REF!+#REF!+#REF!</f>
        <v>#REF!</v>
      </c>
      <c r="H391" s="9" t="e">
        <f>H386+H379+H374+H369+H363+H357+#REF!+#REF!+#REF!+#REF!+#REF!+H340+#REF!+H335+H330+#REF!+H311+H304+H300+#REF!+H295+H291+H286+#REF!+#REF!+#REF!</f>
        <v>#REF!</v>
      </c>
      <c r="K391" s="130"/>
      <c r="L391" s="125" t="s">
        <v>57</v>
      </c>
      <c r="M391" s="93" t="s">
        <v>8</v>
      </c>
      <c r="N391" s="75">
        <v>30</v>
      </c>
      <c r="O391" s="75">
        <v>33</v>
      </c>
      <c r="P391" s="92">
        <f t="shared" si="121"/>
        <v>63</v>
      </c>
      <c r="Q391" s="75">
        <v>39</v>
      </c>
      <c r="R391" s="75">
        <v>41</v>
      </c>
      <c r="S391" s="92">
        <f t="shared" si="122"/>
        <v>80</v>
      </c>
      <c r="T391" s="75"/>
      <c r="U391" s="75"/>
      <c r="V391" s="92">
        <f t="shared" si="120"/>
        <v>0</v>
      </c>
    </row>
    <row r="392" spans="1:22" ht="35.1" customHeight="1">
      <c r="A392" s="135"/>
      <c r="B392" s="9" t="s">
        <v>12</v>
      </c>
      <c r="C392" s="90" t="e">
        <f>C387+C380+C375+C370+C364+C358+#REF!+C350+C348+#REF!+C346+#REF!+#REF!+#REF!+#REF!+#REF!+#REF!+C336+C331+C315+C312+#REF!+C305+C301+#REF!+C296+C292+C287+#REF!+#REF!+#REF!</f>
        <v>#REF!</v>
      </c>
      <c r="D392" s="31" t="e">
        <f>D387+D380+D375+D370+D364+D358+#REF!+D350+D348+#REF!+D346+#REF!+#REF!+#REF!+#REF!+#REF!+#REF!+D336+D331+D315+D312+#REF!+D305+D301+#REF!+D296+D292+D287+#REF!+#REF!+#REF!</f>
        <v>#REF!</v>
      </c>
      <c r="E392" s="9" t="e">
        <f>E387+E380+E375+E370+E364+E358+#REF!+E350+E348+#REF!+E346+#REF!+#REF!+#REF!+#REF!+#REF!+#REF!+E336+E331+E315+E312+#REF!+E305+E301+#REF!+E296+E292+E287+#REF!+#REF!+#REF!</f>
        <v>#REF!</v>
      </c>
      <c r="F392" s="90" t="e">
        <f>F387+F380+F375+F370+F364+F358+#REF!+F350+F348+#REF!+F346+#REF!+#REF!+#REF!+#REF!+#REF!+#REF!+F336+F331+F315+F312+#REF!+F305+F301+#REF!+F296+F292+F287+#REF!+#REF!+#REF!</f>
        <v>#REF!</v>
      </c>
      <c r="G392" s="31" t="e">
        <f>G387+G380+G375+G370+G364+G358+#REF!+G350+G348+#REF!+G346+#REF!+#REF!+#REF!+#REF!+#REF!+#REF!+G336+G331+G315+G312+#REF!+G305+G301+#REF!+G296+G292+G287+#REF!+#REF!+#REF!</f>
        <v>#REF!</v>
      </c>
      <c r="H392" s="9" t="e">
        <f>H387+H380+H375+H370+H364+H358+#REF!+H350+H348+#REF!+H346+#REF!+#REF!+#REF!+#REF!+#REF!+#REF!+H336+H331+H315+H312+#REF!+H305+H301+#REF!+H296+H292+H287+#REF!+#REF!+#REF!</f>
        <v>#REF!</v>
      </c>
      <c r="K392" s="130"/>
      <c r="L392" s="126"/>
      <c r="M392" s="75" t="s">
        <v>9</v>
      </c>
      <c r="N392" s="75">
        <v>23</v>
      </c>
      <c r="O392" s="75">
        <v>39</v>
      </c>
      <c r="P392" s="92">
        <f t="shared" si="121"/>
        <v>62</v>
      </c>
      <c r="Q392" s="75">
        <v>188</v>
      </c>
      <c r="R392" s="75">
        <v>180</v>
      </c>
      <c r="S392" s="92">
        <f t="shared" si="122"/>
        <v>368</v>
      </c>
      <c r="T392" s="75"/>
      <c r="U392" s="75"/>
      <c r="V392" s="92">
        <f t="shared" si="120"/>
        <v>0</v>
      </c>
    </row>
    <row r="393" spans="1:22" ht="35.1" customHeight="1" thickBot="1">
      <c r="A393" s="136"/>
      <c r="B393" s="87" t="s">
        <v>13</v>
      </c>
      <c r="C393" s="85">
        <f t="shared" ref="C393:H393" si="131">SUM(C286:C387)</f>
        <v>0</v>
      </c>
      <c r="D393" s="32">
        <f t="shared" si="131"/>
        <v>0</v>
      </c>
      <c r="E393" s="87">
        <f t="shared" si="131"/>
        <v>0</v>
      </c>
      <c r="F393" s="85">
        <f t="shared" si="131"/>
        <v>0</v>
      </c>
      <c r="G393" s="32">
        <f t="shared" si="131"/>
        <v>0</v>
      </c>
      <c r="H393" s="87">
        <f t="shared" si="131"/>
        <v>0</v>
      </c>
      <c r="K393" s="130"/>
      <c r="L393" s="126"/>
      <c r="M393" s="75" t="s">
        <v>10</v>
      </c>
      <c r="N393" s="75">
        <v>37</v>
      </c>
      <c r="O393" s="75">
        <v>25</v>
      </c>
      <c r="P393" s="92">
        <f t="shared" si="121"/>
        <v>62</v>
      </c>
      <c r="Q393" s="75">
        <v>138</v>
      </c>
      <c r="R393" s="75">
        <v>86</v>
      </c>
      <c r="S393" s="92">
        <f t="shared" si="122"/>
        <v>224</v>
      </c>
      <c r="T393" s="75"/>
      <c r="U393" s="75"/>
      <c r="V393" s="92">
        <f t="shared" si="120"/>
        <v>0</v>
      </c>
    </row>
    <row r="394" spans="1:22" ht="35.1" customHeight="1" thickTop="1">
      <c r="K394" s="130"/>
      <c r="L394" s="125" t="s">
        <v>58</v>
      </c>
      <c r="M394" s="93" t="s">
        <v>8</v>
      </c>
      <c r="N394" s="75">
        <v>8</v>
      </c>
      <c r="O394" s="75">
        <v>15</v>
      </c>
      <c r="P394" s="92">
        <f t="shared" si="121"/>
        <v>23</v>
      </c>
      <c r="Q394" s="75">
        <v>56</v>
      </c>
      <c r="R394" s="75">
        <v>65</v>
      </c>
      <c r="S394" s="92">
        <f t="shared" si="122"/>
        <v>121</v>
      </c>
      <c r="T394" s="75"/>
      <c r="U394" s="75"/>
      <c r="V394" s="92">
        <f t="shared" si="120"/>
        <v>0</v>
      </c>
    </row>
    <row r="395" spans="1:22" ht="35.1" customHeight="1" thickBot="1">
      <c r="A395" s="137" t="s">
        <v>50</v>
      </c>
      <c r="B395" s="137"/>
      <c r="C395" s="137"/>
      <c r="D395" s="137"/>
      <c r="E395" s="137"/>
      <c r="F395" s="137"/>
      <c r="G395" s="137"/>
      <c r="H395" s="137"/>
      <c r="K395" s="130"/>
      <c r="L395" s="126"/>
      <c r="M395" s="75" t="s">
        <v>9</v>
      </c>
      <c r="N395" s="75">
        <v>22</v>
      </c>
      <c r="O395" s="75">
        <v>16</v>
      </c>
      <c r="P395" s="92">
        <f t="shared" si="121"/>
        <v>38</v>
      </c>
      <c r="Q395" s="75">
        <v>133</v>
      </c>
      <c r="R395" s="75">
        <v>109</v>
      </c>
      <c r="S395" s="92">
        <f t="shared" si="122"/>
        <v>242</v>
      </c>
      <c r="T395" s="75"/>
      <c r="U395" s="75"/>
      <c r="V395" s="92">
        <f t="shared" si="120"/>
        <v>0</v>
      </c>
    </row>
    <row r="396" spans="1:22" ht="35.1" customHeight="1" thickTop="1">
      <c r="A396" s="84" t="s">
        <v>0</v>
      </c>
      <c r="B396" s="86" t="s">
        <v>1</v>
      </c>
      <c r="C396" s="134" t="s">
        <v>2</v>
      </c>
      <c r="D396" s="138"/>
      <c r="E396" s="139"/>
      <c r="F396" s="134" t="s">
        <v>3</v>
      </c>
      <c r="G396" s="138"/>
      <c r="H396" s="139"/>
      <c r="K396" s="130"/>
      <c r="L396" s="126"/>
      <c r="M396" s="75" t="s">
        <v>10</v>
      </c>
      <c r="N396" s="75">
        <v>3</v>
      </c>
      <c r="O396" s="75">
        <v>7</v>
      </c>
      <c r="P396" s="92">
        <f t="shared" si="121"/>
        <v>10</v>
      </c>
      <c r="Q396" s="75">
        <v>113</v>
      </c>
      <c r="R396" s="75">
        <v>58</v>
      </c>
      <c r="S396" s="92">
        <f t="shared" si="122"/>
        <v>171</v>
      </c>
      <c r="T396" s="75"/>
      <c r="U396" s="75"/>
      <c r="V396" s="92">
        <f t="shared" si="120"/>
        <v>0</v>
      </c>
    </row>
    <row r="397" spans="1:22" ht="35.1" customHeight="1">
      <c r="A397" s="141"/>
      <c r="B397" s="8" t="s">
        <v>9</v>
      </c>
      <c r="C397" s="80"/>
      <c r="D397" s="26"/>
      <c r="E397" s="9">
        <f t="shared" ref="E397:E463" si="132">C397+D397</f>
        <v>0</v>
      </c>
      <c r="F397" s="80"/>
      <c r="G397" s="26"/>
      <c r="H397" s="9">
        <f t="shared" ref="H397:H463" si="133">G397+F397</f>
        <v>0</v>
      </c>
      <c r="K397" s="130"/>
      <c r="L397" s="125" t="s">
        <v>59</v>
      </c>
      <c r="M397" s="93" t="s">
        <v>8</v>
      </c>
      <c r="N397" s="75">
        <v>57</v>
      </c>
      <c r="O397" s="75">
        <v>39</v>
      </c>
      <c r="P397" s="92">
        <f t="shared" si="121"/>
        <v>96</v>
      </c>
      <c r="Q397" s="75">
        <v>325</v>
      </c>
      <c r="R397" s="75">
        <v>325</v>
      </c>
      <c r="S397" s="92">
        <f t="shared" si="122"/>
        <v>650</v>
      </c>
      <c r="T397" s="75"/>
      <c r="U397" s="75"/>
      <c r="V397" s="92">
        <f t="shared" si="120"/>
        <v>0</v>
      </c>
    </row>
    <row r="398" spans="1:22" ht="35.1" customHeight="1">
      <c r="A398" s="141"/>
      <c r="B398" s="8" t="s">
        <v>10</v>
      </c>
      <c r="C398" s="80">
        <v>738</v>
      </c>
      <c r="D398" s="26">
        <v>470</v>
      </c>
      <c r="E398" s="9">
        <f t="shared" si="132"/>
        <v>1208</v>
      </c>
      <c r="F398" s="80">
        <v>121</v>
      </c>
      <c r="G398" s="26">
        <v>89</v>
      </c>
      <c r="H398" s="9">
        <f t="shared" si="133"/>
        <v>210</v>
      </c>
      <c r="K398" s="130"/>
      <c r="L398" s="126"/>
      <c r="M398" s="75" t="s">
        <v>9</v>
      </c>
      <c r="N398" s="75">
        <v>9</v>
      </c>
      <c r="O398" s="75">
        <v>33</v>
      </c>
      <c r="P398" s="92">
        <f t="shared" si="121"/>
        <v>42</v>
      </c>
      <c r="Q398" s="75">
        <v>54</v>
      </c>
      <c r="R398" s="75">
        <v>177</v>
      </c>
      <c r="S398" s="92">
        <f t="shared" si="122"/>
        <v>231</v>
      </c>
      <c r="T398" s="75"/>
      <c r="U398" s="75"/>
      <c r="V398" s="92">
        <f t="shared" si="120"/>
        <v>0</v>
      </c>
    </row>
    <row r="399" spans="1:22" ht="35.1" customHeight="1">
      <c r="A399" s="141"/>
      <c r="B399" s="8" t="s">
        <v>11</v>
      </c>
      <c r="C399" s="80">
        <v>715</v>
      </c>
      <c r="D399" s="26">
        <v>482</v>
      </c>
      <c r="E399" s="9">
        <f t="shared" si="132"/>
        <v>1197</v>
      </c>
      <c r="F399" s="80">
        <v>123</v>
      </c>
      <c r="G399" s="26">
        <v>86</v>
      </c>
      <c r="H399" s="9">
        <f t="shared" si="133"/>
        <v>209</v>
      </c>
      <c r="K399" s="130"/>
      <c r="L399" s="126"/>
      <c r="M399" s="75" t="s">
        <v>10</v>
      </c>
      <c r="N399" s="75">
        <v>6</v>
      </c>
      <c r="O399" s="75">
        <v>12</v>
      </c>
      <c r="P399" s="92">
        <f t="shared" si="121"/>
        <v>18</v>
      </c>
      <c r="Q399" s="75">
        <v>54</v>
      </c>
      <c r="R399" s="75">
        <v>106</v>
      </c>
      <c r="S399" s="92">
        <f t="shared" si="122"/>
        <v>160</v>
      </c>
      <c r="T399" s="75"/>
      <c r="U399" s="75"/>
      <c r="V399" s="92">
        <f t="shared" si="120"/>
        <v>0</v>
      </c>
    </row>
    <row r="400" spans="1:22" ht="35.1" customHeight="1">
      <c r="A400" s="147"/>
      <c r="B400" s="37"/>
      <c r="C400" s="89"/>
      <c r="D400" s="38"/>
      <c r="E400" s="7"/>
      <c r="F400" s="89"/>
      <c r="G400" s="38"/>
      <c r="H400" s="7"/>
      <c r="K400" s="130"/>
      <c r="L400" s="125" t="s">
        <v>97</v>
      </c>
      <c r="M400" s="93" t="s">
        <v>8</v>
      </c>
      <c r="N400" s="75">
        <v>31</v>
      </c>
      <c r="O400" s="75">
        <v>41</v>
      </c>
      <c r="P400" s="92">
        <f t="shared" si="121"/>
        <v>72</v>
      </c>
      <c r="Q400" s="75">
        <v>114</v>
      </c>
      <c r="R400" s="75">
        <v>138</v>
      </c>
      <c r="S400" s="92">
        <f t="shared" si="122"/>
        <v>252</v>
      </c>
      <c r="T400" s="75"/>
      <c r="U400" s="75"/>
      <c r="V400" s="92">
        <f t="shared" si="120"/>
        <v>0</v>
      </c>
    </row>
    <row r="401" spans="1:22" ht="35.1" customHeight="1">
      <c r="A401" s="147"/>
      <c r="B401" s="37"/>
      <c r="C401" s="89"/>
      <c r="D401" s="38"/>
      <c r="E401" s="7"/>
      <c r="F401" s="89"/>
      <c r="G401" s="38"/>
      <c r="H401" s="7"/>
      <c r="K401" s="130"/>
      <c r="L401" s="126"/>
      <c r="M401" s="75" t="s">
        <v>9</v>
      </c>
      <c r="N401" s="75">
        <v>24</v>
      </c>
      <c r="O401" s="75">
        <v>20</v>
      </c>
      <c r="P401" s="92">
        <f t="shared" ref="P401:P466" si="134">SUM(N401:O401)</f>
        <v>44</v>
      </c>
      <c r="Q401" s="75">
        <v>102</v>
      </c>
      <c r="R401" s="75">
        <v>90</v>
      </c>
      <c r="S401" s="92">
        <f t="shared" ref="S401:S466" si="135">SUM(Q401:R401)</f>
        <v>192</v>
      </c>
      <c r="T401" s="75"/>
      <c r="U401" s="75"/>
      <c r="V401" s="92">
        <f t="shared" si="120"/>
        <v>0</v>
      </c>
    </row>
    <row r="402" spans="1:22" ht="35.1" customHeight="1">
      <c r="A402" s="147"/>
      <c r="B402" s="37"/>
      <c r="C402" s="89"/>
      <c r="D402" s="38"/>
      <c r="E402" s="7"/>
      <c r="F402" s="89"/>
      <c r="G402" s="38"/>
      <c r="H402" s="7"/>
      <c r="K402" s="130"/>
      <c r="L402" s="93" t="s">
        <v>100</v>
      </c>
      <c r="M402" s="93" t="s">
        <v>51</v>
      </c>
      <c r="N402" s="75">
        <v>17</v>
      </c>
      <c r="O402" s="75">
        <v>24</v>
      </c>
      <c r="P402" s="92">
        <f t="shared" si="134"/>
        <v>41</v>
      </c>
      <c r="Q402" s="75">
        <v>61</v>
      </c>
      <c r="R402" s="75">
        <v>101</v>
      </c>
      <c r="S402" s="92">
        <f t="shared" si="135"/>
        <v>162</v>
      </c>
      <c r="T402" s="75"/>
      <c r="U402" s="75"/>
      <c r="V402" s="92">
        <f t="shared" ref="V402:V465" si="136">U402+T402</f>
        <v>0</v>
      </c>
    </row>
    <row r="403" spans="1:22" ht="35.1" customHeight="1">
      <c r="A403" s="141"/>
      <c r="B403" s="8" t="s">
        <v>9</v>
      </c>
      <c r="C403" s="80"/>
      <c r="D403" s="26"/>
      <c r="E403" s="9">
        <f t="shared" si="132"/>
        <v>0</v>
      </c>
      <c r="F403" s="80"/>
      <c r="G403" s="26"/>
      <c r="H403" s="9">
        <f t="shared" si="133"/>
        <v>0</v>
      </c>
      <c r="K403" s="130"/>
      <c r="L403" s="125" t="s">
        <v>60</v>
      </c>
      <c r="M403" s="93" t="s">
        <v>8</v>
      </c>
      <c r="N403" s="75">
        <v>14</v>
      </c>
      <c r="O403" s="75">
        <v>47</v>
      </c>
      <c r="P403" s="92">
        <f t="shared" si="134"/>
        <v>61</v>
      </c>
      <c r="Q403" s="75">
        <v>74</v>
      </c>
      <c r="R403" s="75">
        <v>209</v>
      </c>
      <c r="S403" s="92">
        <f t="shared" si="135"/>
        <v>283</v>
      </c>
      <c r="T403" s="75"/>
      <c r="U403" s="75"/>
      <c r="V403" s="92">
        <f t="shared" si="136"/>
        <v>0</v>
      </c>
    </row>
    <row r="404" spans="1:22" ht="35.1" customHeight="1">
      <c r="A404" s="141"/>
      <c r="B404" s="8" t="s">
        <v>11</v>
      </c>
      <c r="C404" s="80">
        <v>357</v>
      </c>
      <c r="D404" s="26">
        <v>210</v>
      </c>
      <c r="E404" s="9">
        <f t="shared" si="132"/>
        <v>567</v>
      </c>
      <c r="F404" s="80">
        <v>60</v>
      </c>
      <c r="G404" s="26">
        <v>28</v>
      </c>
      <c r="H404" s="9">
        <f t="shared" si="133"/>
        <v>88</v>
      </c>
      <c r="K404" s="130"/>
      <c r="L404" s="126"/>
      <c r="M404" s="75" t="s">
        <v>10</v>
      </c>
      <c r="N404" s="75">
        <v>5</v>
      </c>
      <c r="O404" s="75">
        <v>15</v>
      </c>
      <c r="P404" s="92">
        <f t="shared" si="134"/>
        <v>20</v>
      </c>
      <c r="Q404" s="75">
        <v>9</v>
      </c>
      <c r="R404" s="75">
        <v>27</v>
      </c>
      <c r="S404" s="92">
        <f t="shared" si="135"/>
        <v>36</v>
      </c>
      <c r="T404" s="75"/>
      <c r="U404" s="75"/>
      <c r="V404" s="92">
        <f t="shared" si="136"/>
        <v>0</v>
      </c>
    </row>
    <row r="405" spans="1:22" ht="35.1" customHeight="1">
      <c r="A405" s="141"/>
      <c r="B405" s="8" t="s">
        <v>9</v>
      </c>
      <c r="C405" s="80"/>
      <c r="D405" s="26"/>
      <c r="E405" s="9">
        <f t="shared" si="132"/>
        <v>0</v>
      </c>
      <c r="F405" s="80"/>
      <c r="G405" s="26"/>
      <c r="H405" s="9">
        <f t="shared" si="133"/>
        <v>0</v>
      </c>
      <c r="K405" s="130"/>
      <c r="L405" s="129" t="s">
        <v>221</v>
      </c>
      <c r="M405" s="94" t="s">
        <v>8</v>
      </c>
      <c r="N405" s="94">
        <f>N403+N402+N400+N397+N394+N391+N386+N384+N383+N382+N379+N374+N369+N364</f>
        <v>335</v>
      </c>
      <c r="O405" s="94">
        <f>O403+O402+O400+O397+O394+O391+O386+O384+O383+O382+O379+O374+O369+O364</f>
        <v>694</v>
      </c>
      <c r="P405" s="92">
        <f t="shared" si="134"/>
        <v>1029</v>
      </c>
      <c r="Q405" s="94">
        <f t="shared" ref="Q405:R405" si="137">Q403+Q402+Q400+Q397+Q394+Q391+Q386+Q384+Q383+Q382+Q379+Q374+Q369+Q364</f>
        <v>2074</v>
      </c>
      <c r="R405" s="94">
        <f t="shared" si="137"/>
        <v>3767</v>
      </c>
      <c r="S405" s="92">
        <f t="shared" si="135"/>
        <v>5841</v>
      </c>
      <c r="T405" s="94">
        <v>42</v>
      </c>
      <c r="U405" s="94">
        <v>63</v>
      </c>
      <c r="V405" s="92">
        <f t="shared" si="136"/>
        <v>105</v>
      </c>
    </row>
    <row r="406" spans="1:22" ht="35.1" customHeight="1">
      <c r="A406" s="141"/>
      <c r="B406" s="8" t="s">
        <v>10</v>
      </c>
      <c r="C406" s="80">
        <v>152</v>
      </c>
      <c r="D406" s="26">
        <v>471</v>
      </c>
      <c r="E406" s="9">
        <f t="shared" si="132"/>
        <v>623</v>
      </c>
      <c r="F406" s="80">
        <v>29</v>
      </c>
      <c r="G406" s="26">
        <v>93</v>
      </c>
      <c r="H406" s="9">
        <f t="shared" si="133"/>
        <v>122</v>
      </c>
      <c r="K406" s="130"/>
      <c r="L406" s="129"/>
      <c r="M406" s="94" t="s">
        <v>9</v>
      </c>
      <c r="N406" s="94">
        <f>N401+N398+N395+N392+N387+N385+N380+N375+N370+N365</f>
        <v>257</v>
      </c>
      <c r="O406" s="94">
        <f>O401+O398+O395+O392+O387+O385+O380+O375+O370+O365</f>
        <v>329</v>
      </c>
      <c r="P406" s="92">
        <f t="shared" si="134"/>
        <v>586</v>
      </c>
      <c r="Q406" s="94">
        <f t="shared" ref="Q406:R406" si="138">Q401+Q398+Q395+Q392+Q387+Q385+Q380+Q375+Q370+Q365</f>
        <v>1638</v>
      </c>
      <c r="R406" s="94">
        <f t="shared" si="138"/>
        <v>2134</v>
      </c>
      <c r="S406" s="92">
        <f t="shared" si="135"/>
        <v>3772</v>
      </c>
      <c r="T406" s="94">
        <f t="shared" ref="T406:U406" si="139">T401+T398+T395+T392+T387+T385+T380+T375+T370+T365</f>
        <v>0</v>
      </c>
      <c r="U406" s="94">
        <f t="shared" si="139"/>
        <v>0</v>
      </c>
      <c r="V406" s="92">
        <f t="shared" si="136"/>
        <v>0</v>
      </c>
    </row>
    <row r="407" spans="1:22" ht="35.1" customHeight="1">
      <c r="A407" s="141"/>
      <c r="B407" s="8" t="s">
        <v>11</v>
      </c>
      <c r="C407" s="80">
        <v>231</v>
      </c>
      <c r="D407" s="26">
        <v>563</v>
      </c>
      <c r="E407" s="9">
        <f t="shared" si="132"/>
        <v>794</v>
      </c>
      <c r="F407" s="80">
        <v>42</v>
      </c>
      <c r="G407" s="26">
        <v>123</v>
      </c>
      <c r="H407" s="9">
        <f t="shared" si="133"/>
        <v>165</v>
      </c>
      <c r="K407" s="130"/>
      <c r="L407" s="129"/>
      <c r="M407" s="94" t="s">
        <v>10</v>
      </c>
      <c r="N407" s="94">
        <f>N404+N399+N396+N393+N388+N376+N371+N366</f>
        <v>148</v>
      </c>
      <c r="O407" s="94">
        <f>O404+O399+O396+O393+O388+O376+O371+O366</f>
        <v>181</v>
      </c>
      <c r="P407" s="92">
        <f t="shared" si="134"/>
        <v>329</v>
      </c>
      <c r="Q407" s="94">
        <f t="shared" ref="Q407:R407" si="140">Q404+Q399+Q396+Q393+Q388+Q376+Q371+Q366</f>
        <v>1039</v>
      </c>
      <c r="R407" s="94">
        <f t="shared" si="140"/>
        <v>1065</v>
      </c>
      <c r="S407" s="92">
        <f t="shared" si="135"/>
        <v>2104</v>
      </c>
      <c r="T407" s="94">
        <v>14</v>
      </c>
      <c r="U407" s="94">
        <v>24</v>
      </c>
      <c r="V407" s="92">
        <f t="shared" si="136"/>
        <v>38</v>
      </c>
    </row>
    <row r="408" spans="1:22" ht="35.1" customHeight="1" thickBot="1">
      <c r="A408" s="142"/>
      <c r="B408" s="21" t="s">
        <v>12</v>
      </c>
      <c r="C408" s="81"/>
      <c r="D408" s="27"/>
      <c r="E408" s="87">
        <f t="shared" si="132"/>
        <v>0</v>
      </c>
      <c r="F408" s="81"/>
      <c r="G408" s="27"/>
      <c r="H408" s="87">
        <f t="shared" si="133"/>
        <v>0</v>
      </c>
      <c r="K408" s="130"/>
      <c r="L408" s="129"/>
      <c r="M408" s="94" t="s">
        <v>11</v>
      </c>
      <c r="N408" s="94">
        <f>N389+N381+N377+N372+N367</f>
        <v>165</v>
      </c>
      <c r="O408" s="94">
        <f>O389+O381+O377+O372+O367</f>
        <v>163</v>
      </c>
      <c r="P408" s="92">
        <f t="shared" si="134"/>
        <v>328</v>
      </c>
      <c r="Q408" s="94">
        <f t="shared" ref="Q408:R408" si="141">Q389+Q381+Q377+Q372+Q367</f>
        <v>808</v>
      </c>
      <c r="R408" s="94">
        <f t="shared" si="141"/>
        <v>978</v>
      </c>
      <c r="S408" s="92">
        <f t="shared" si="135"/>
        <v>1786</v>
      </c>
      <c r="T408" s="94">
        <v>19</v>
      </c>
      <c r="U408" s="94">
        <v>31</v>
      </c>
      <c r="V408" s="92">
        <f t="shared" si="136"/>
        <v>50</v>
      </c>
    </row>
    <row r="409" spans="1:22" ht="35.1" customHeight="1" thickTop="1">
      <c r="A409" s="140" t="s">
        <v>16</v>
      </c>
      <c r="B409" s="17" t="s">
        <v>8</v>
      </c>
      <c r="C409" s="79"/>
      <c r="D409" s="28"/>
      <c r="E409" s="86">
        <f t="shared" si="132"/>
        <v>0</v>
      </c>
      <c r="F409" s="79"/>
      <c r="G409" s="28"/>
      <c r="H409" s="86">
        <f t="shared" si="133"/>
        <v>0</v>
      </c>
      <c r="K409" s="130"/>
      <c r="L409" s="129"/>
      <c r="M409" s="94" t="s">
        <v>12</v>
      </c>
      <c r="N409" s="94">
        <f>N390+N378+N373+N368</f>
        <v>69</v>
      </c>
      <c r="O409" s="94">
        <f>O390+O378+O373+O368</f>
        <v>59</v>
      </c>
      <c r="P409" s="92">
        <f t="shared" si="134"/>
        <v>128</v>
      </c>
      <c r="Q409" s="94">
        <f t="shared" ref="Q409:R409" si="142">Q390+Q378+Q373+Q368</f>
        <v>304</v>
      </c>
      <c r="R409" s="94">
        <f t="shared" si="142"/>
        <v>350</v>
      </c>
      <c r="S409" s="92">
        <f t="shared" si="135"/>
        <v>654</v>
      </c>
      <c r="T409" s="94">
        <v>12</v>
      </c>
      <c r="U409" s="94">
        <v>18</v>
      </c>
      <c r="V409" s="92">
        <f t="shared" si="136"/>
        <v>30</v>
      </c>
    </row>
    <row r="410" spans="1:22" s="104" customFormat="1" ht="35.1" customHeight="1">
      <c r="A410" s="147"/>
      <c r="B410" s="46"/>
      <c r="C410" s="47"/>
      <c r="D410" s="48"/>
      <c r="E410" s="46"/>
      <c r="F410" s="47"/>
      <c r="G410" s="48"/>
      <c r="H410" s="46"/>
      <c r="K410" s="130" t="s">
        <v>207</v>
      </c>
      <c r="L410" s="125" t="s">
        <v>82</v>
      </c>
      <c r="M410" s="93" t="s">
        <v>220</v>
      </c>
      <c r="N410" s="75">
        <v>8</v>
      </c>
      <c r="O410" s="75">
        <v>31</v>
      </c>
      <c r="P410" s="92">
        <f t="shared" ref="P410" si="143">SUM(N410:O410)</f>
        <v>39</v>
      </c>
      <c r="Q410" s="75">
        <v>71</v>
      </c>
      <c r="R410" s="75">
        <v>126</v>
      </c>
      <c r="S410" s="92">
        <f t="shared" ref="S410:S428" si="144">SUM(Q410:R410)</f>
        <v>197</v>
      </c>
      <c r="T410" s="75">
        <v>2</v>
      </c>
      <c r="U410" s="75">
        <v>2</v>
      </c>
      <c r="V410" s="92">
        <f t="shared" si="136"/>
        <v>4</v>
      </c>
    </row>
    <row r="411" spans="1:22" s="104" customFormat="1" ht="35.1" customHeight="1">
      <c r="A411" s="147"/>
      <c r="B411" s="46"/>
      <c r="C411" s="47"/>
      <c r="D411" s="48"/>
      <c r="E411" s="46"/>
      <c r="F411" s="47"/>
      <c r="G411" s="48"/>
      <c r="H411" s="46"/>
      <c r="K411" s="130"/>
      <c r="L411" s="125"/>
      <c r="M411" s="93" t="s">
        <v>127</v>
      </c>
      <c r="N411" s="75">
        <v>58</v>
      </c>
      <c r="O411" s="75">
        <v>42</v>
      </c>
      <c r="P411" s="92">
        <f>SUBTOTAL(9,N411:O411)</f>
        <v>100</v>
      </c>
      <c r="Q411" s="75">
        <v>171</v>
      </c>
      <c r="R411" s="75">
        <v>142</v>
      </c>
      <c r="S411" s="92">
        <f t="shared" si="144"/>
        <v>313</v>
      </c>
      <c r="T411" s="75">
        <v>0</v>
      </c>
      <c r="U411" s="75">
        <v>0</v>
      </c>
      <c r="V411" s="92">
        <f t="shared" si="136"/>
        <v>0</v>
      </c>
    </row>
    <row r="412" spans="1:22" s="104" customFormat="1" ht="35.1" customHeight="1">
      <c r="A412" s="147"/>
      <c r="B412" s="46"/>
      <c r="C412" s="47"/>
      <c r="D412" s="48"/>
      <c r="E412" s="46"/>
      <c r="F412" s="47"/>
      <c r="G412" s="48"/>
      <c r="H412" s="46"/>
      <c r="K412" s="130"/>
      <c r="L412" s="125"/>
      <c r="M412" s="75" t="s">
        <v>134</v>
      </c>
      <c r="N412" s="75">
        <v>14</v>
      </c>
      <c r="O412" s="75">
        <v>30</v>
      </c>
      <c r="P412" s="92">
        <f t="shared" ref="P412:P428" si="145">SUM(N412:O412)</f>
        <v>44</v>
      </c>
      <c r="Q412" s="75">
        <v>70</v>
      </c>
      <c r="R412" s="75">
        <v>166</v>
      </c>
      <c r="S412" s="92">
        <f t="shared" si="144"/>
        <v>236</v>
      </c>
      <c r="T412" s="75">
        <v>0</v>
      </c>
      <c r="U412" s="75">
        <v>0</v>
      </c>
      <c r="V412" s="92">
        <f t="shared" si="136"/>
        <v>0</v>
      </c>
    </row>
    <row r="413" spans="1:22" s="104" customFormat="1" ht="35.1" customHeight="1">
      <c r="A413" s="147"/>
      <c r="B413" s="46"/>
      <c r="C413" s="47"/>
      <c r="D413" s="48"/>
      <c r="E413" s="46"/>
      <c r="F413" s="47"/>
      <c r="G413" s="48"/>
      <c r="H413" s="46"/>
      <c r="K413" s="130"/>
      <c r="L413" s="125"/>
      <c r="M413" s="75" t="s">
        <v>205</v>
      </c>
      <c r="N413" s="75">
        <v>6</v>
      </c>
      <c r="O413" s="75">
        <v>17</v>
      </c>
      <c r="P413" s="92">
        <f t="shared" si="145"/>
        <v>23</v>
      </c>
      <c r="Q413" s="75">
        <v>20</v>
      </c>
      <c r="R413" s="75">
        <v>61</v>
      </c>
      <c r="S413" s="92">
        <f t="shared" si="144"/>
        <v>81</v>
      </c>
      <c r="T413" s="75">
        <v>0</v>
      </c>
      <c r="U413" s="75">
        <v>0</v>
      </c>
      <c r="V413" s="92">
        <f t="shared" si="136"/>
        <v>0</v>
      </c>
    </row>
    <row r="414" spans="1:22" s="104" customFormat="1" ht="35.1" customHeight="1">
      <c r="A414" s="147"/>
      <c r="B414" s="46"/>
      <c r="C414" s="47"/>
      <c r="D414" s="48"/>
      <c r="E414" s="46"/>
      <c r="F414" s="47"/>
      <c r="G414" s="48"/>
      <c r="H414" s="46"/>
      <c r="K414" s="130"/>
      <c r="L414" s="125"/>
      <c r="M414" s="75" t="s">
        <v>219</v>
      </c>
      <c r="N414" s="75">
        <v>30</v>
      </c>
      <c r="O414" s="75">
        <v>23</v>
      </c>
      <c r="P414" s="92">
        <f t="shared" si="145"/>
        <v>53</v>
      </c>
      <c r="Q414" s="75">
        <v>121</v>
      </c>
      <c r="R414" s="75">
        <v>134</v>
      </c>
      <c r="S414" s="92">
        <f t="shared" si="144"/>
        <v>255</v>
      </c>
      <c r="T414" s="96">
        <v>3</v>
      </c>
      <c r="U414" s="96">
        <v>4</v>
      </c>
      <c r="V414" s="92">
        <f t="shared" si="136"/>
        <v>7</v>
      </c>
    </row>
    <row r="415" spans="1:22" s="104" customFormat="1" ht="35.1" customHeight="1">
      <c r="A415" s="147"/>
      <c r="B415" s="46"/>
      <c r="C415" s="47"/>
      <c r="D415" s="48"/>
      <c r="E415" s="46"/>
      <c r="F415" s="47"/>
      <c r="G415" s="48"/>
      <c r="H415" s="46"/>
      <c r="K415" s="130"/>
      <c r="L415" s="126" t="s">
        <v>54</v>
      </c>
      <c r="M415" s="75" t="s">
        <v>134</v>
      </c>
      <c r="N415" s="75">
        <v>1</v>
      </c>
      <c r="O415" s="75">
        <v>0</v>
      </c>
      <c r="P415" s="92">
        <f t="shared" si="145"/>
        <v>1</v>
      </c>
      <c r="Q415" s="75">
        <v>43</v>
      </c>
      <c r="R415" s="75">
        <v>44</v>
      </c>
      <c r="S415" s="92">
        <f t="shared" si="144"/>
        <v>87</v>
      </c>
      <c r="T415" s="75">
        <v>0</v>
      </c>
      <c r="U415" s="75">
        <v>0</v>
      </c>
      <c r="V415" s="92">
        <f t="shared" si="136"/>
        <v>0</v>
      </c>
    </row>
    <row r="416" spans="1:22" s="104" customFormat="1" ht="35.1" customHeight="1">
      <c r="A416" s="147"/>
      <c r="B416" s="46"/>
      <c r="C416" s="47"/>
      <c r="D416" s="48"/>
      <c r="E416" s="46"/>
      <c r="F416" s="47"/>
      <c r="G416" s="48"/>
      <c r="H416" s="46"/>
      <c r="K416" s="130"/>
      <c r="L416" s="126"/>
      <c r="M416" s="75" t="s">
        <v>127</v>
      </c>
      <c r="N416" s="75">
        <v>3</v>
      </c>
      <c r="O416" s="75">
        <v>22</v>
      </c>
      <c r="P416" s="92">
        <f t="shared" si="145"/>
        <v>25</v>
      </c>
      <c r="Q416" s="75">
        <v>28</v>
      </c>
      <c r="R416" s="75">
        <v>119</v>
      </c>
      <c r="S416" s="92">
        <f t="shared" si="144"/>
        <v>147</v>
      </c>
      <c r="T416" s="75">
        <v>0</v>
      </c>
      <c r="U416" s="75">
        <v>0</v>
      </c>
      <c r="V416" s="92">
        <f t="shared" si="136"/>
        <v>0</v>
      </c>
    </row>
    <row r="417" spans="1:22" s="104" customFormat="1" ht="35.1" customHeight="1">
      <c r="A417" s="147"/>
      <c r="B417" s="46"/>
      <c r="C417" s="47"/>
      <c r="D417" s="48"/>
      <c r="E417" s="46"/>
      <c r="F417" s="47"/>
      <c r="G417" s="48"/>
      <c r="H417" s="46"/>
      <c r="K417" s="130"/>
      <c r="L417" s="126"/>
      <c r="M417" s="75" t="s">
        <v>205</v>
      </c>
      <c r="N417" s="75">
        <v>6</v>
      </c>
      <c r="O417" s="75">
        <v>12</v>
      </c>
      <c r="P417" s="92">
        <f t="shared" si="145"/>
        <v>18</v>
      </c>
      <c r="Q417" s="75">
        <v>20</v>
      </c>
      <c r="R417" s="75">
        <v>55</v>
      </c>
      <c r="S417" s="92">
        <f t="shared" si="144"/>
        <v>75</v>
      </c>
      <c r="T417" s="75">
        <v>0</v>
      </c>
      <c r="U417" s="75">
        <v>0</v>
      </c>
      <c r="V417" s="92">
        <f t="shared" si="136"/>
        <v>0</v>
      </c>
    </row>
    <row r="418" spans="1:22" s="104" customFormat="1" ht="35.1" customHeight="1">
      <c r="A418" s="147"/>
      <c r="B418" s="46"/>
      <c r="C418" s="47"/>
      <c r="D418" s="48"/>
      <c r="E418" s="46"/>
      <c r="F418" s="47"/>
      <c r="G418" s="48"/>
      <c r="H418" s="46"/>
      <c r="K418" s="130"/>
      <c r="L418" s="75" t="s">
        <v>55</v>
      </c>
      <c r="M418" s="75" t="s">
        <v>134</v>
      </c>
      <c r="N418" s="75">
        <v>7</v>
      </c>
      <c r="O418" s="75">
        <v>24</v>
      </c>
      <c r="P418" s="92">
        <f t="shared" si="145"/>
        <v>31</v>
      </c>
      <c r="Q418" s="75">
        <v>8</v>
      </c>
      <c r="R418" s="75">
        <v>44</v>
      </c>
      <c r="S418" s="92">
        <f t="shared" si="144"/>
        <v>52</v>
      </c>
      <c r="T418" s="75">
        <v>0</v>
      </c>
      <c r="U418" s="75">
        <v>0</v>
      </c>
      <c r="V418" s="92">
        <f t="shared" si="136"/>
        <v>0</v>
      </c>
    </row>
    <row r="419" spans="1:22" s="104" customFormat="1" ht="35.1" customHeight="1">
      <c r="A419" s="147"/>
      <c r="B419" s="46"/>
      <c r="C419" s="47"/>
      <c r="D419" s="48"/>
      <c r="E419" s="46"/>
      <c r="F419" s="47"/>
      <c r="G419" s="48"/>
      <c r="H419" s="46"/>
      <c r="K419" s="130"/>
      <c r="L419" s="93" t="s">
        <v>128</v>
      </c>
      <c r="M419" s="75" t="s">
        <v>127</v>
      </c>
      <c r="N419" s="75">
        <v>0</v>
      </c>
      <c r="O419" s="75">
        <v>0</v>
      </c>
      <c r="P419" s="92">
        <f t="shared" si="145"/>
        <v>0</v>
      </c>
      <c r="Q419" s="75">
        <v>17</v>
      </c>
      <c r="R419" s="75">
        <v>11</v>
      </c>
      <c r="S419" s="92">
        <f t="shared" si="144"/>
        <v>28</v>
      </c>
      <c r="T419" s="75">
        <v>0</v>
      </c>
      <c r="U419" s="75">
        <v>0</v>
      </c>
      <c r="V419" s="92">
        <f t="shared" si="136"/>
        <v>0</v>
      </c>
    </row>
    <row r="420" spans="1:22" s="104" customFormat="1" ht="35.1" customHeight="1">
      <c r="A420" s="147"/>
      <c r="B420" s="46"/>
      <c r="C420" s="47"/>
      <c r="D420" s="48"/>
      <c r="E420" s="46"/>
      <c r="F420" s="47"/>
      <c r="G420" s="48"/>
      <c r="H420" s="46"/>
      <c r="K420" s="130"/>
      <c r="L420" s="129" t="s">
        <v>202</v>
      </c>
      <c r="M420" s="94" t="s">
        <v>204</v>
      </c>
      <c r="N420" s="94">
        <f>N410</f>
        <v>8</v>
      </c>
      <c r="O420" s="94">
        <f>O410</f>
        <v>31</v>
      </c>
      <c r="P420" s="92">
        <f t="shared" si="145"/>
        <v>39</v>
      </c>
      <c r="Q420" s="94">
        <f t="shared" ref="Q420:R420" si="146">Q410</f>
        <v>71</v>
      </c>
      <c r="R420" s="94">
        <f t="shared" si="146"/>
        <v>126</v>
      </c>
      <c r="S420" s="92">
        <f t="shared" si="144"/>
        <v>197</v>
      </c>
      <c r="T420" s="94">
        <f t="shared" ref="T420:U420" si="147">T410</f>
        <v>2</v>
      </c>
      <c r="U420" s="94">
        <f t="shared" si="147"/>
        <v>2</v>
      </c>
      <c r="V420" s="92">
        <f t="shared" si="136"/>
        <v>4</v>
      </c>
    </row>
    <row r="421" spans="1:22" s="104" customFormat="1" ht="35.1" customHeight="1">
      <c r="A421" s="147"/>
      <c r="B421" s="46"/>
      <c r="C421" s="47"/>
      <c r="D421" s="48"/>
      <c r="E421" s="46"/>
      <c r="F421" s="47"/>
      <c r="G421" s="48"/>
      <c r="H421" s="46"/>
      <c r="K421" s="130"/>
      <c r="L421" s="129"/>
      <c r="M421" s="94" t="s">
        <v>127</v>
      </c>
      <c r="N421" s="94">
        <f>N411+N415+N419</f>
        <v>59</v>
      </c>
      <c r="O421" s="94">
        <f>O411+O415+O419</f>
        <v>42</v>
      </c>
      <c r="P421" s="92">
        <f t="shared" si="145"/>
        <v>101</v>
      </c>
      <c r="Q421" s="94">
        <f t="shared" ref="Q421:R421" si="148">Q411+Q415+Q419</f>
        <v>231</v>
      </c>
      <c r="R421" s="94">
        <f t="shared" si="148"/>
        <v>197</v>
      </c>
      <c r="S421" s="92">
        <f t="shared" si="144"/>
        <v>428</v>
      </c>
      <c r="T421" s="94">
        <f t="shared" ref="T421:U421" si="149">T411+T416+T419</f>
        <v>0</v>
      </c>
      <c r="U421" s="94">
        <f t="shared" si="149"/>
        <v>0</v>
      </c>
      <c r="V421" s="92">
        <f t="shared" si="136"/>
        <v>0</v>
      </c>
    </row>
    <row r="422" spans="1:22" s="104" customFormat="1" ht="35.1" customHeight="1">
      <c r="A422" s="147"/>
      <c r="B422" s="46"/>
      <c r="C422" s="47"/>
      <c r="D422" s="48"/>
      <c r="E422" s="46"/>
      <c r="F422" s="47"/>
      <c r="G422" s="48"/>
      <c r="H422" s="46"/>
      <c r="K422" s="130"/>
      <c r="L422" s="129"/>
      <c r="M422" s="94" t="s">
        <v>134</v>
      </c>
      <c r="N422" s="94">
        <f>N412+N416+N418</f>
        <v>24</v>
      </c>
      <c r="O422" s="94">
        <f>O412+O416+O418</f>
        <v>76</v>
      </c>
      <c r="P422" s="92">
        <f t="shared" si="145"/>
        <v>100</v>
      </c>
      <c r="Q422" s="94">
        <f t="shared" ref="Q422:R422" si="150">Q412+Q416+Q418</f>
        <v>106</v>
      </c>
      <c r="R422" s="94">
        <f t="shared" si="150"/>
        <v>329</v>
      </c>
      <c r="S422" s="92">
        <f t="shared" si="144"/>
        <v>435</v>
      </c>
      <c r="T422" s="96">
        <v>3</v>
      </c>
      <c r="U422" s="96">
        <v>6</v>
      </c>
      <c r="V422" s="92">
        <f t="shared" si="136"/>
        <v>9</v>
      </c>
    </row>
    <row r="423" spans="1:22" s="104" customFormat="1" ht="35.1" customHeight="1">
      <c r="A423" s="147"/>
      <c r="B423" s="46"/>
      <c r="C423" s="47"/>
      <c r="D423" s="48"/>
      <c r="E423" s="46"/>
      <c r="F423" s="47"/>
      <c r="G423" s="48"/>
      <c r="H423" s="46"/>
      <c r="K423" s="130"/>
      <c r="L423" s="129"/>
      <c r="M423" s="94" t="s">
        <v>205</v>
      </c>
      <c r="N423" s="94">
        <f>N413+N417</f>
        <v>12</v>
      </c>
      <c r="O423" s="94">
        <f>O413+O417</f>
        <v>29</v>
      </c>
      <c r="P423" s="92">
        <f t="shared" si="145"/>
        <v>41</v>
      </c>
      <c r="Q423" s="94">
        <f t="shared" ref="Q423:R423" si="151">Q413+Q417</f>
        <v>40</v>
      </c>
      <c r="R423" s="94">
        <f t="shared" si="151"/>
        <v>116</v>
      </c>
      <c r="S423" s="92">
        <f t="shared" si="144"/>
        <v>156</v>
      </c>
      <c r="T423" s="94">
        <f t="shared" ref="T423:U423" si="152">T413+T417</f>
        <v>0</v>
      </c>
      <c r="U423" s="94">
        <f t="shared" si="152"/>
        <v>0</v>
      </c>
      <c r="V423" s="92">
        <f t="shared" si="136"/>
        <v>0</v>
      </c>
    </row>
    <row r="424" spans="1:22" s="104" customFormat="1" ht="35.1" customHeight="1">
      <c r="A424" s="147"/>
      <c r="B424" s="46"/>
      <c r="C424" s="47"/>
      <c r="D424" s="48"/>
      <c r="E424" s="46"/>
      <c r="F424" s="47"/>
      <c r="G424" s="48"/>
      <c r="H424" s="46"/>
      <c r="K424" s="130"/>
      <c r="L424" s="129"/>
      <c r="M424" s="94" t="s">
        <v>206</v>
      </c>
      <c r="N424" s="94">
        <f>N414</f>
        <v>30</v>
      </c>
      <c r="O424" s="94">
        <f>O414</f>
        <v>23</v>
      </c>
      <c r="P424" s="92">
        <f t="shared" si="145"/>
        <v>53</v>
      </c>
      <c r="Q424" s="94">
        <f t="shared" ref="Q424:R424" si="153">Q414</f>
        <v>121</v>
      </c>
      <c r="R424" s="94">
        <f t="shared" si="153"/>
        <v>134</v>
      </c>
      <c r="S424" s="92">
        <f t="shared" si="144"/>
        <v>255</v>
      </c>
      <c r="T424" s="94">
        <f t="shared" ref="T424:U424" si="154">T414</f>
        <v>3</v>
      </c>
      <c r="U424" s="94">
        <f t="shared" si="154"/>
        <v>4</v>
      </c>
      <c r="V424" s="92">
        <f t="shared" si="136"/>
        <v>7</v>
      </c>
    </row>
    <row r="425" spans="1:22" s="104" customFormat="1" ht="35.1" customHeight="1">
      <c r="A425" s="147"/>
      <c r="B425" s="46"/>
      <c r="C425" s="47"/>
      <c r="D425" s="48"/>
      <c r="E425" s="46"/>
      <c r="F425" s="47"/>
      <c r="G425" s="48"/>
      <c r="H425" s="46"/>
      <c r="K425" s="130" t="s">
        <v>210</v>
      </c>
      <c r="L425" s="125" t="s">
        <v>53</v>
      </c>
      <c r="M425" s="93" t="s">
        <v>209</v>
      </c>
      <c r="N425" s="75">
        <v>5</v>
      </c>
      <c r="O425" s="75">
        <v>13</v>
      </c>
      <c r="P425" s="92">
        <f t="shared" si="145"/>
        <v>18</v>
      </c>
      <c r="Q425" s="75">
        <v>74</v>
      </c>
      <c r="R425" s="75">
        <v>74</v>
      </c>
      <c r="S425" s="92">
        <f t="shared" si="144"/>
        <v>148</v>
      </c>
      <c r="T425" s="75">
        <v>0</v>
      </c>
      <c r="U425" s="75">
        <v>1</v>
      </c>
      <c r="V425" s="92">
        <f t="shared" si="136"/>
        <v>1</v>
      </c>
    </row>
    <row r="426" spans="1:22" s="104" customFormat="1" ht="35.1" customHeight="1">
      <c r="A426" s="147"/>
      <c r="B426" s="46"/>
      <c r="C426" s="47"/>
      <c r="D426" s="48"/>
      <c r="E426" s="46"/>
      <c r="F426" s="47"/>
      <c r="G426" s="48"/>
      <c r="H426" s="46"/>
      <c r="K426" s="130"/>
      <c r="L426" s="125"/>
      <c r="M426" s="75" t="s">
        <v>218</v>
      </c>
      <c r="N426" s="75">
        <v>17</v>
      </c>
      <c r="O426" s="75">
        <v>27</v>
      </c>
      <c r="P426" s="92">
        <f t="shared" si="145"/>
        <v>44</v>
      </c>
      <c r="Q426" s="75">
        <v>89</v>
      </c>
      <c r="R426" s="75">
        <v>129</v>
      </c>
      <c r="S426" s="92">
        <f t="shared" si="144"/>
        <v>218</v>
      </c>
      <c r="T426" s="96">
        <v>2</v>
      </c>
      <c r="U426" s="96">
        <v>1</v>
      </c>
      <c r="V426" s="92">
        <f t="shared" si="136"/>
        <v>3</v>
      </c>
    </row>
    <row r="427" spans="1:22" s="104" customFormat="1" ht="35.1" customHeight="1">
      <c r="A427" s="147"/>
      <c r="B427" s="46"/>
      <c r="C427" s="47"/>
      <c r="D427" s="48"/>
      <c r="E427" s="46"/>
      <c r="F427" s="47"/>
      <c r="G427" s="48"/>
      <c r="H427" s="46"/>
      <c r="K427" s="130"/>
      <c r="L427" s="93" t="s">
        <v>57</v>
      </c>
      <c r="M427" s="93" t="s">
        <v>209</v>
      </c>
      <c r="N427" s="75">
        <v>9</v>
      </c>
      <c r="O427" s="75">
        <v>13</v>
      </c>
      <c r="P427" s="92">
        <f t="shared" si="145"/>
        <v>22</v>
      </c>
      <c r="Q427" s="75">
        <v>42</v>
      </c>
      <c r="R427" s="75">
        <v>28</v>
      </c>
      <c r="S427" s="92">
        <f t="shared" si="144"/>
        <v>70</v>
      </c>
      <c r="T427" s="75">
        <v>1</v>
      </c>
      <c r="U427" s="75">
        <v>0</v>
      </c>
      <c r="V427" s="92">
        <f t="shared" si="136"/>
        <v>1</v>
      </c>
    </row>
    <row r="428" spans="1:22" s="104" customFormat="1" ht="35.1" customHeight="1">
      <c r="A428" s="147"/>
      <c r="B428" s="46"/>
      <c r="C428" s="47"/>
      <c r="D428" s="48"/>
      <c r="E428" s="46"/>
      <c r="F428" s="47"/>
      <c r="G428" s="48"/>
      <c r="H428" s="46"/>
      <c r="K428" s="130"/>
      <c r="L428" s="93" t="s">
        <v>56</v>
      </c>
      <c r="M428" s="93" t="s">
        <v>209</v>
      </c>
      <c r="N428" s="75">
        <v>12</v>
      </c>
      <c r="O428" s="75">
        <v>6</v>
      </c>
      <c r="P428" s="92">
        <f t="shared" si="145"/>
        <v>18</v>
      </c>
      <c r="Q428" s="75">
        <v>91</v>
      </c>
      <c r="R428" s="75">
        <v>40</v>
      </c>
      <c r="S428" s="92">
        <f t="shared" si="144"/>
        <v>131</v>
      </c>
      <c r="T428" s="75">
        <v>7</v>
      </c>
      <c r="U428" s="75">
        <v>1</v>
      </c>
      <c r="V428" s="92">
        <f t="shared" si="136"/>
        <v>8</v>
      </c>
    </row>
    <row r="429" spans="1:22" s="104" customFormat="1" ht="35.1" customHeight="1">
      <c r="A429" s="147"/>
      <c r="B429" s="46"/>
      <c r="C429" s="47"/>
      <c r="D429" s="48"/>
      <c r="E429" s="46"/>
      <c r="F429" s="47"/>
      <c r="G429" s="48"/>
      <c r="H429" s="46"/>
      <c r="K429" s="130"/>
      <c r="L429" s="129" t="s">
        <v>208</v>
      </c>
      <c r="M429" s="94" t="s">
        <v>209</v>
      </c>
      <c r="N429" s="94">
        <f>N425+N427+N428</f>
        <v>26</v>
      </c>
      <c r="O429" s="94">
        <f>O425+O427+O428</f>
        <v>32</v>
      </c>
      <c r="P429" s="92">
        <f t="shared" ref="P429:P430" si="155">SUM(N429:O429)</f>
        <v>58</v>
      </c>
      <c r="Q429" s="94">
        <f t="shared" ref="Q429:R429" si="156">Q425+Q427+Q428</f>
        <v>207</v>
      </c>
      <c r="R429" s="94">
        <f t="shared" si="156"/>
        <v>142</v>
      </c>
      <c r="S429" s="92">
        <f t="shared" ref="S429:S430" si="157">SUM(Q429:R429)</f>
        <v>349</v>
      </c>
      <c r="T429" s="94">
        <f t="shared" ref="T429:U429" si="158">T425+T427+T428</f>
        <v>8</v>
      </c>
      <c r="U429" s="94">
        <f t="shared" si="158"/>
        <v>2</v>
      </c>
      <c r="V429" s="92">
        <f t="shared" si="136"/>
        <v>10</v>
      </c>
    </row>
    <row r="430" spans="1:22" s="104" customFormat="1" ht="35.1" customHeight="1">
      <c r="A430" s="147"/>
      <c r="B430" s="46"/>
      <c r="C430" s="47"/>
      <c r="D430" s="48"/>
      <c r="E430" s="46"/>
      <c r="F430" s="47"/>
      <c r="G430" s="48"/>
      <c r="H430" s="46"/>
      <c r="K430" s="130"/>
      <c r="L430" s="129"/>
      <c r="M430" s="94" t="s">
        <v>211</v>
      </c>
      <c r="N430" s="94">
        <f>N426</f>
        <v>17</v>
      </c>
      <c r="O430" s="94">
        <f>O426</f>
        <v>27</v>
      </c>
      <c r="P430" s="92">
        <f t="shared" si="155"/>
        <v>44</v>
      </c>
      <c r="Q430" s="94">
        <f t="shared" ref="Q430:R430" si="159">Q426</f>
        <v>89</v>
      </c>
      <c r="R430" s="94">
        <f t="shared" si="159"/>
        <v>129</v>
      </c>
      <c r="S430" s="92">
        <f t="shared" si="157"/>
        <v>218</v>
      </c>
      <c r="T430" s="94">
        <f t="shared" ref="T430:U430" si="160">T426</f>
        <v>2</v>
      </c>
      <c r="U430" s="94">
        <f t="shared" si="160"/>
        <v>1</v>
      </c>
      <c r="V430" s="92">
        <f t="shared" si="136"/>
        <v>3</v>
      </c>
    </row>
    <row r="431" spans="1:22" ht="35.1" customHeight="1">
      <c r="A431" s="141"/>
      <c r="B431" s="8" t="s">
        <v>9</v>
      </c>
      <c r="C431" s="80"/>
      <c r="D431" s="26"/>
      <c r="E431" s="9">
        <f t="shared" si="132"/>
        <v>0</v>
      </c>
      <c r="F431" s="80"/>
      <c r="G431" s="26"/>
      <c r="H431" s="9">
        <f t="shared" si="133"/>
        <v>0</v>
      </c>
      <c r="K431" s="130" t="s">
        <v>80</v>
      </c>
      <c r="L431" s="125" t="s">
        <v>61</v>
      </c>
      <c r="M431" s="93" t="s">
        <v>8</v>
      </c>
      <c r="N431" s="75">
        <v>44</v>
      </c>
      <c r="O431" s="75">
        <v>14</v>
      </c>
      <c r="P431" s="92">
        <f t="shared" si="134"/>
        <v>58</v>
      </c>
      <c r="Q431" s="75">
        <v>118</v>
      </c>
      <c r="R431" s="75">
        <v>53</v>
      </c>
      <c r="S431" s="92">
        <f t="shared" si="135"/>
        <v>171</v>
      </c>
      <c r="T431" s="151"/>
      <c r="U431" s="152"/>
      <c r="V431" s="92">
        <f t="shared" si="136"/>
        <v>0</v>
      </c>
    </row>
    <row r="432" spans="1:22" ht="35.1" customHeight="1">
      <c r="A432" s="141"/>
      <c r="B432" s="8" t="s">
        <v>10</v>
      </c>
      <c r="C432" s="80">
        <v>248</v>
      </c>
      <c r="D432" s="26">
        <v>180</v>
      </c>
      <c r="E432" s="9">
        <f t="shared" si="132"/>
        <v>428</v>
      </c>
      <c r="F432" s="80">
        <v>57</v>
      </c>
      <c r="G432" s="26">
        <v>50</v>
      </c>
      <c r="H432" s="9">
        <f t="shared" si="133"/>
        <v>107</v>
      </c>
      <c r="K432" s="130"/>
      <c r="L432" s="126"/>
      <c r="M432" s="75" t="s">
        <v>9</v>
      </c>
      <c r="N432" s="75">
        <v>30</v>
      </c>
      <c r="O432" s="75">
        <v>22</v>
      </c>
      <c r="P432" s="92">
        <f t="shared" si="134"/>
        <v>52</v>
      </c>
      <c r="Q432" s="75">
        <v>101</v>
      </c>
      <c r="R432" s="75">
        <v>58</v>
      </c>
      <c r="S432" s="92">
        <f t="shared" si="135"/>
        <v>159</v>
      </c>
      <c r="T432" s="96">
        <v>5</v>
      </c>
      <c r="U432" s="96">
        <v>3</v>
      </c>
      <c r="V432" s="92">
        <f t="shared" si="136"/>
        <v>8</v>
      </c>
    </row>
    <row r="433" spans="1:22" ht="35.1" customHeight="1">
      <c r="A433" s="141"/>
      <c r="B433" s="8" t="s">
        <v>11</v>
      </c>
      <c r="C433" s="80">
        <v>283</v>
      </c>
      <c r="D433" s="26">
        <v>228</v>
      </c>
      <c r="E433" s="9">
        <f t="shared" si="132"/>
        <v>511</v>
      </c>
      <c r="F433" s="80">
        <v>59</v>
      </c>
      <c r="G433" s="26">
        <v>63</v>
      </c>
      <c r="H433" s="9">
        <f t="shared" si="133"/>
        <v>122</v>
      </c>
      <c r="K433" s="130"/>
      <c r="L433" s="126"/>
      <c r="M433" s="75" t="s">
        <v>10</v>
      </c>
      <c r="N433" s="75">
        <v>23</v>
      </c>
      <c r="O433" s="75">
        <v>11</v>
      </c>
      <c r="P433" s="92">
        <f t="shared" si="134"/>
        <v>34</v>
      </c>
      <c r="Q433" s="75">
        <v>51</v>
      </c>
      <c r="R433" s="75">
        <v>22</v>
      </c>
      <c r="S433" s="92">
        <f t="shared" si="135"/>
        <v>73</v>
      </c>
      <c r="T433" s="96">
        <v>1</v>
      </c>
      <c r="U433" s="96">
        <v>0</v>
      </c>
      <c r="V433" s="92">
        <f t="shared" si="136"/>
        <v>1</v>
      </c>
    </row>
    <row r="434" spans="1:22" ht="35.1" customHeight="1" thickBot="1">
      <c r="A434" s="142"/>
      <c r="B434" s="21" t="s">
        <v>12</v>
      </c>
      <c r="C434" s="81"/>
      <c r="D434" s="27"/>
      <c r="E434" s="87">
        <f t="shared" si="132"/>
        <v>0</v>
      </c>
      <c r="F434" s="81"/>
      <c r="G434" s="27"/>
      <c r="H434" s="87">
        <f t="shared" si="133"/>
        <v>0</v>
      </c>
      <c r="K434" s="130"/>
      <c r="L434" s="126"/>
      <c r="M434" s="75" t="s">
        <v>11</v>
      </c>
      <c r="N434" s="75">
        <v>26</v>
      </c>
      <c r="O434" s="75">
        <v>20</v>
      </c>
      <c r="P434" s="92">
        <f t="shared" si="134"/>
        <v>46</v>
      </c>
      <c r="Q434" s="75">
        <v>99</v>
      </c>
      <c r="R434" s="75">
        <v>57</v>
      </c>
      <c r="S434" s="92">
        <f t="shared" si="135"/>
        <v>156</v>
      </c>
      <c r="T434" s="96">
        <v>1</v>
      </c>
      <c r="U434" s="96">
        <v>1</v>
      </c>
      <c r="V434" s="92">
        <f t="shared" si="136"/>
        <v>2</v>
      </c>
    </row>
    <row r="435" spans="1:22" ht="35.1" customHeight="1" thickTop="1">
      <c r="A435" s="140" t="s">
        <v>18</v>
      </c>
      <c r="B435" s="17" t="s">
        <v>8</v>
      </c>
      <c r="C435" s="79"/>
      <c r="D435" s="28"/>
      <c r="E435" s="86">
        <f t="shared" si="132"/>
        <v>0</v>
      </c>
      <c r="F435" s="79"/>
      <c r="G435" s="28"/>
      <c r="H435" s="86">
        <f t="shared" si="133"/>
        <v>0</v>
      </c>
      <c r="K435" s="130"/>
      <c r="L435" s="126"/>
      <c r="M435" s="75" t="s">
        <v>12</v>
      </c>
      <c r="N435" s="75">
        <v>10</v>
      </c>
      <c r="O435" s="75">
        <v>1</v>
      </c>
      <c r="P435" s="92">
        <f t="shared" si="134"/>
        <v>11</v>
      </c>
      <c r="Q435" s="75">
        <v>34</v>
      </c>
      <c r="R435" s="75">
        <v>9</v>
      </c>
      <c r="S435" s="92">
        <f t="shared" si="135"/>
        <v>43</v>
      </c>
      <c r="T435" s="96">
        <v>0</v>
      </c>
      <c r="U435" s="96">
        <v>0</v>
      </c>
      <c r="V435" s="92">
        <f t="shared" si="136"/>
        <v>0</v>
      </c>
    </row>
    <row r="436" spans="1:22" ht="35.1" customHeight="1">
      <c r="A436" s="141"/>
      <c r="B436" s="8" t="s">
        <v>9</v>
      </c>
      <c r="C436" s="80"/>
      <c r="D436" s="26"/>
      <c r="E436" s="9">
        <f t="shared" si="132"/>
        <v>0</v>
      </c>
      <c r="F436" s="80"/>
      <c r="G436" s="26"/>
      <c r="H436" s="9">
        <f t="shared" si="133"/>
        <v>0</v>
      </c>
      <c r="K436" s="130"/>
      <c r="L436" s="125" t="s">
        <v>62</v>
      </c>
      <c r="M436" s="93" t="s">
        <v>8</v>
      </c>
      <c r="N436" s="75">
        <v>20</v>
      </c>
      <c r="O436" s="75">
        <v>30</v>
      </c>
      <c r="P436" s="92">
        <f t="shared" si="134"/>
        <v>50</v>
      </c>
      <c r="Q436" s="75">
        <v>137</v>
      </c>
      <c r="R436" s="75">
        <v>155</v>
      </c>
      <c r="S436" s="92">
        <f t="shared" si="135"/>
        <v>292</v>
      </c>
      <c r="T436" s="151"/>
      <c r="U436" s="152"/>
      <c r="V436" s="92">
        <f t="shared" si="136"/>
        <v>0</v>
      </c>
    </row>
    <row r="437" spans="1:22" ht="35.1" customHeight="1">
      <c r="A437" s="141"/>
      <c r="B437" s="8" t="s">
        <v>10</v>
      </c>
      <c r="C437" s="80">
        <v>879</v>
      </c>
      <c r="D437" s="26">
        <v>204</v>
      </c>
      <c r="E437" s="9">
        <f t="shared" si="132"/>
        <v>1083</v>
      </c>
      <c r="F437" s="80">
        <v>228</v>
      </c>
      <c r="G437" s="26">
        <v>78</v>
      </c>
      <c r="H437" s="9">
        <f t="shared" si="133"/>
        <v>306</v>
      </c>
      <c r="K437" s="130"/>
      <c r="L437" s="126"/>
      <c r="M437" s="75" t="s">
        <v>9</v>
      </c>
      <c r="N437" s="75">
        <v>33</v>
      </c>
      <c r="O437" s="75">
        <v>33</v>
      </c>
      <c r="P437" s="92">
        <f t="shared" si="134"/>
        <v>66</v>
      </c>
      <c r="Q437" s="75">
        <v>228</v>
      </c>
      <c r="R437" s="75">
        <v>139</v>
      </c>
      <c r="S437" s="92">
        <f t="shared" si="135"/>
        <v>367</v>
      </c>
      <c r="T437" s="96">
        <v>17</v>
      </c>
      <c r="U437" s="96">
        <v>13</v>
      </c>
      <c r="V437" s="92">
        <f t="shared" si="136"/>
        <v>30</v>
      </c>
    </row>
    <row r="438" spans="1:22" ht="35.1" customHeight="1">
      <c r="A438" s="141"/>
      <c r="B438" s="8" t="s">
        <v>11</v>
      </c>
      <c r="C438" s="80">
        <v>0</v>
      </c>
      <c r="D438" s="26">
        <v>0</v>
      </c>
      <c r="E438" s="9">
        <f t="shared" si="132"/>
        <v>0</v>
      </c>
      <c r="F438" s="80">
        <v>0</v>
      </c>
      <c r="G438" s="26">
        <v>0</v>
      </c>
      <c r="H438" s="9">
        <f t="shared" si="133"/>
        <v>0</v>
      </c>
      <c r="K438" s="130"/>
      <c r="L438" s="126"/>
      <c r="M438" s="75" t="s">
        <v>10</v>
      </c>
      <c r="N438" s="75">
        <v>23</v>
      </c>
      <c r="O438" s="75">
        <v>16</v>
      </c>
      <c r="P438" s="92">
        <f t="shared" si="134"/>
        <v>39</v>
      </c>
      <c r="Q438" s="75">
        <v>74</v>
      </c>
      <c r="R438" s="75">
        <v>46</v>
      </c>
      <c r="S438" s="92">
        <f t="shared" si="135"/>
        <v>120</v>
      </c>
      <c r="T438" s="96">
        <v>1</v>
      </c>
      <c r="U438" s="96">
        <v>0</v>
      </c>
      <c r="V438" s="92">
        <f t="shared" si="136"/>
        <v>1</v>
      </c>
    </row>
    <row r="439" spans="1:22" ht="35.1" customHeight="1" thickBot="1">
      <c r="A439" s="142"/>
      <c r="B439" s="21" t="s">
        <v>12</v>
      </c>
      <c r="C439" s="81"/>
      <c r="D439" s="27"/>
      <c r="E439" s="87">
        <f t="shared" si="132"/>
        <v>0</v>
      </c>
      <c r="F439" s="81"/>
      <c r="G439" s="27"/>
      <c r="H439" s="87">
        <f t="shared" si="133"/>
        <v>0</v>
      </c>
      <c r="K439" s="130"/>
      <c r="L439" s="126"/>
      <c r="M439" s="75" t="s">
        <v>11</v>
      </c>
      <c r="N439" s="75">
        <v>32</v>
      </c>
      <c r="O439" s="75">
        <v>35</v>
      </c>
      <c r="P439" s="92">
        <f t="shared" si="134"/>
        <v>67</v>
      </c>
      <c r="Q439" s="75">
        <v>156</v>
      </c>
      <c r="R439" s="75">
        <v>171</v>
      </c>
      <c r="S439" s="92">
        <f t="shared" si="135"/>
        <v>327</v>
      </c>
      <c r="T439" s="96">
        <v>7</v>
      </c>
      <c r="U439" s="96">
        <v>6</v>
      </c>
      <c r="V439" s="92">
        <f t="shared" si="136"/>
        <v>13</v>
      </c>
    </row>
    <row r="440" spans="1:22" ht="35.1" customHeight="1" thickTop="1">
      <c r="A440" s="140" t="s">
        <v>19</v>
      </c>
      <c r="B440" s="17" t="s">
        <v>8</v>
      </c>
      <c r="C440" s="79"/>
      <c r="D440" s="28"/>
      <c r="E440" s="86">
        <f t="shared" si="132"/>
        <v>0</v>
      </c>
      <c r="F440" s="79"/>
      <c r="G440" s="28"/>
      <c r="H440" s="86">
        <f t="shared" si="133"/>
        <v>0</v>
      </c>
      <c r="K440" s="130"/>
      <c r="L440" s="126"/>
      <c r="M440" s="75" t="s">
        <v>12</v>
      </c>
      <c r="N440" s="75">
        <v>35</v>
      </c>
      <c r="O440" s="75">
        <v>9</v>
      </c>
      <c r="P440" s="92">
        <f t="shared" si="134"/>
        <v>44</v>
      </c>
      <c r="Q440" s="75">
        <v>71</v>
      </c>
      <c r="R440" s="75">
        <v>36</v>
      </c>
      <c r="S440" s="92">
        <f t="shared" si="135"/>
        <v>107</v>
      </c>
      <c r="T440" s="96">
        <v>2</v>
      </c>
      <c r="U440" s="96">
        <v>8</v>
      </c>
      <c r="V440" s="92">
        <f t="shared" si="136"/>
        <v>10</v>
      </c>
    </row>
    <row r="441" spans="1:22" ht="35.1" customHeight="1">
      <c r="A441" s="141"/>
      <c r="B441" s="8" t="s">
        <v>9</v>
      </c>
      <c r="C441" s="80"/>
      <c r="D441" s="26"/>
      <c r="E441" s="9">
        <f t="shared" si="132"/>
        <v>0</v>
      </c>
      <c r="F441" s="80"/>
      <c r="G441" s="26"/>
      <c r="H441" s="9">
        <f t="shared" si="133"/>
        <v>0</v>
      </c>
      <c r="K441" s="130"/>
      <c r="L441" s="125" t="s">
        <v>63</v>
      </c>
      <c r="M441" s="93" t="s">
        <v>8</v>
      </c>
      <c r="N441" s="75">
        <v>31</v>
      </c>
      <c r="O441" s="75">
        <v>47</v>
      </c>
      <c r="P441" s="92">
        <f t="shared" si="134"/>
        <v>78</v>
      </c>
      <c r="Q441" s="75">
        <v>146</v>
      </c>
      <c r="R441" s="75">
        <v>155</v>
      </c>
      <c r="S441" s="92">
        <f t="shared" si="135"/>
        <v>301</v>
      </c>
      <c r="T441" s="151"/>
      <c r="U441" s="152"/>
      <c r="V441" s="92">
        <f t="shared" si="136"/>
        <v>0</v>
      </c>
    </row>
    <row r="442" spans="1:22" ht="35.1" customHeight="1">
      <c r="A442" s="141"/>
      <c r="B442" s="8" t="s">
        <v>10</v>
      </c>
      <c r="C442" s="80"/>
      <c r="D442" s="26"/>
      <c r="E442" s="9">
        <f t="shared" si="132"/>
        <v>0</v>
      </c>
      <c r="F442" s="80"/>
      <c r="G442" s="26"/>
      <c r="H442" s="9">
        <f t="shared" si="133"/>
        <v>0</v>
      </c>
      <c r="K442" s="130"/>
      <c r="L442" s="126"/>
      <c r="M442" s="75" t="s">
        <v>9</v>
      </c>
      <c r="N442" s="75">
        <v>39</v>
      </c>
      <c r="O442" s="75">
        <v>38</v>
      </c>
      <c r="P442" s="92">
        <f t="shared" si="134"/>
        <v>77</v>
      </c>
      <c r="Q442" s="75">
        <v>153</v>
      </c>
      <c r="R442" s="75">
        <v>173</v>
      </c>
      <c r="S442" s="92">
        <f t="shared" si="135"/>
        <v>326</v>
      </c>
      <c r="T442" s="96">
        <v>13</v>
      </c>
      <c r="U442" s="96">
        <v>6</v>
      </c>
      <c r="V442" s="92">
        <f t="shared" si="136"/>
        <v>19</v>
      </c>
    </row>
    <row r="443" spans="1:22" ht="35.1" customHeight="1">
      <c r="A443" s="141"/>
      <c r="B443" s="8" t="s">
        <v>11</v>
      </c>
      <c r="C443" s="80">
        <v>1123</v>
      </c>
      <c r="D443" s="26">
        <v>520</v>
      </c>
      <c r="E443" s="9">
        <f t="shared" si="132"/>
        <v>1643</v>
      </c>
      <c r="F443" s="80">
        <v>321</v>
      </c>
      <c r="G443" s="26">
        <v>176</v>
      </c>
      <c r="H443" s="9">
        <f t="shared" si="133"/>
        <v>497</v>
      </c>
      <c r="K443" s="130"/>
      <c r="L443" s="126"/>
      <c r="M443" s="75" t="s">
        <v>10</v>
      </c>
      <c r="N443" s="75">
        <v>35</v>
      </c>
      <c r="O443" s="75">
        <v>18</v>
      </c>
      <c r="P443" s="92">
        <f t="shared" si="134"/>
        <v>53</v>
      </c>
      <c r="Q443" s="75">
        <v>89</v>
      </c>
      <c r="R443" s="75">
        <v>57</v>
      </c>
      <c r="S443" s="92">
        <f t="shared" si="135"/>
        <v>146</v>
      </c>
      <c r="T443" s="96">
        <v>2</v>
      </c>
      <c r="U443" s="96">
        <v>3</v>
      </c>
      <c r="V443" s="92">
        <f t="shared" si="136"/>
        <v>5</v>
      </c>
    </row>
    <row r="444" spans="1:22" ht="35.1" customHeight="1" thickBot="1">
      <c r="A444" s="142"/>
      <c r="B444" s="21" t="s">
        <v>12</v>
      </c>
      <c r="C444" s="81"/>
      <c r="D444" s="27"/>
      <c r="E444" s="87">
        <f t="shared" si="132"/>
        <v>0</v>
      </c>
      <c r="F444" s="81"/>
      <c r="G444" s="27"/>
      <c r="H444" s="87">
        <f t="shared" si="133"/>
        <v>0</v>
      </c>
      <c r="K444" s="130"/>
      <c r="L444" s="126"/>
      <c r="M444" s="75" t="s">
        <v>11</v>
      </c>
      <c r="N444" s="75">
        <v>45</v>
      </c>
      <c r="O444" s="75">
        <v>32</v>
      </c>
      <c r="P444" s="92">
        <f t="shared" si="134"/>
        <v>77</v>
      </c>
      <c r="Q444" s="75">
        <v>151</v>
      </c>
      <c r="R444" s="75">
        <v>119</v>
      </c>
      <c r="S444" s="92">
        <f t="shared" si="135"/>
        <v>270</v>
      </c>
      <c r="T444" s="96">
        <v>7</v>
      </c>
      <c r="U444" s="96">
        <v>4</v>
      </c>
      <c r="V444" s="92">
        <f t="shared" si="136"/>
        <v>11</v>
      </c>
    </row>
    <row r="445" spans="1:22" ht="35.1" customHeight="1" thickTop="1" thickBot="1">
      <c r="A445" s="83" t="s">
        <v>52</v>
      </c>
      <c r="B445" s="33" t="s">
        <v>10</v>
      </c>
      <c r="C445" s="83">
        <v>40</v>
      </c>
      <c r="D445" s="34">
        <v>31</v>
      </c>
      <c r="E445" s="87">
        <f t="shared" si="132"/>
        <v>71</v>
      </c>
      <c r="F445" s="83">
        <v>40</v>
      </c>
      <c r="G445" s="34">
        <v>31</v>
      </c>
      <c r="H445" s="87">
        <f t="shared" si="133"/>
        <v>71</v>
      </c>
      <c r="K445" s="130"/>
      <c r="L445" s="126"/>
      <c r="M445" s="75" t="s">
        <v>12</v>
      </c>
      <c r="N445" s="75">
        <v>2</v>
      </c>
      <c r="O445" s="75">
        <v>2</v>
      </c>
      <c r="P445" s="92">
        <f t="shared" si="134"/>
        <v>4</v>
      </c>
      <c r="Q445" s="75">
        <v>18</v>
      </c>
      <c r="R445" s="75">
        <v>10</v>
      </c>
      <c r="S445" s="92">
        <f t="shared" si="135"/>
        <v>28</v>
      </c>
      <c r="T445" s="75"/>
      <c r="U445" s="75"/>
      <c r="V445" s="92">
        <f t="shared" si="136"/>
        <v>0</v>
      </c>
    </row>
    <row r="446" spans="1:22" ht="35.1" customHeight="1" thickTop="1">
      <c r="A446" s="140" t="s">
        <v>20</v>
      </c>
      <c r="B446" s="17" t="s">
        <v>8</v>
      </c>
      <c r="C446" s="79"/>
      <c r="D446" s="28"/>
      <c r="E446" s="86">
        <f t="shared" si="132"/>
        <v>0</v>
      </c>
      <c r="F446" s="79"/>
      <c r="G446" s="28"/>
      <c r="H446" s="86">
        <f t="shared" si="133"/>
        <v>0</v>
      </c>
      <c r="K446" s="130"/>
      <c r="L446" s="125" t="s">
        <v>64</v>
      </c>
      <c r="M446" s="93" t="s">
        <v>8</v>
      </c>
      <c r="N446" s="75">
        <v>9</v>
      </c>
      <c r="O446" s="75">
        <v>18</v>
      </c>
      <c r="P446" s="92">
        <f t="shared" si="134"/>
        <v>27</v>
      </c>
      <c r="Q446" s="75">
        <v>17</v>
      </c>
      <c r="R446" s="75">
        <v>27</v>
      </c>
      <c r="S446" s="92">
        <f t="shared" si="135"/>
        <v>44</v>
      </c>
      <c r="T446" s="151"/>
      <c r="U446" s="152"/>
      <c r="V446" s="92">
        <f t="shared" si="136"/>
        <v>0</v>
      </c>
    </row>
    <row r="447" spans="1:22" ht="35.1" customHeight="1">
      <c r="A447" s="141"/>
      <c r="B447" s="8" t="s">
        <v>21</v>
      </c>
      <c r="C447" s="80"/>
      <c r="D447" s="26"/>
      <c r="E447" s="9">
        <f t="shared" si="132"/>
        <v>0</v>
      </c>
      <c r="F447" s="80"/>
      <c r="G447" s="26"/>
      <c r="H447" s="9">
        <f t="shared" si="133"/>
        <v>0</v>
      </c>
      <c r="K447" s="130"/>
      <c r="L447" s="126"/>
      <c r="M447" s="75" t="s">
        <v>9</v>
      </c>
      <c r="N447" s="75">
        <v>9</v>
      </c>
      <c r="O447" s="75">
        <v>9</v>
      </c>
      <c r="P447" s="92">
        <f t="shared" si="134"/>
        <v>18</v>
      </c>
      <c r="Q447" s="75">
        <v>16</v>
      </c>
      <c r="R447" s="75">
        <v>22</v>
      </c>
      <c r="S447" s="92">
        <f t="shared" si="135"/>
        <v>38</v>
      </c>
      <c r="T447" s="96">
        <v>0</v>
      </c>
      <c r="U447" s="96">
        <v>1</v>
      </c>
      <c r="V447" s="92">
        <f t="shared" si="136"/>
        <v>1</v>
      </c>
    </row>
    <row r="448" spans="1:22" ht="35.1" customHeight="1">
      <c r="A448" s="141"/>
      <c r="B448" s="8" t="s">
        <v>9</v>
      </c>
      <c r="C448" s="80"/>
      <c r="D448" s="26"/>
      <c r="E448" s="9">
        <f t="shared" si="132"/>
        <v>0</v>
      </c>
      <c r="F448" s="80"/>
      <c r="G448" s="26"/>
      <c r="H448" s="9">
        <f t="shared" si="133"/>
        <v>0</v>
      </c>
      <c r="K448" s="130"/>
      <c r="L448" s="126"/>
      <c r="M448" s="75" t="s">
        <v>10</v>
      </c>
      <c r="N448" s="75">
        <v>3</v>
      </c>
      <c r="O448" s="75">
        <v>3</v>
      </c>
      <c r="P448" s="92">
        <f t="shared" si="134"/>
        <v>6</v>
      </c>
      <c r="Q448" s="75">
        <v>5</v>
      </c>
      <c r="R448" s="75">
        <v>7</v>
      </c>
      <c r="S448" s="92">
        <f t="shared" si="135"/>
        <v>12</v>
      </c>
      <c r="T448" s="96">
        <v>1</v>
      </c>
      <c r="U448" s="96">
        <v>1</v>
      </c>
      <c r="V448" s="92">
        <f t="shared" si="136"/>
        <v>2</v>
      </c>
    </row>
    <row r="449" spans="1:22" ht="35.1" customHeight="1">
      <c r="A449" s="141"/>
      <c r="B449" s="8" t="s">
        <v>22</v>
      </c>
      <c r="C449" s="80"/>
      <c r="D449" s="26"/>
      <c r="E449" s="9">
        <f t="shared" si="132"/>
        <v>0</v>
      </c>
      <c r="F449" s="80"/>
      <c r="G449" s="26"/>
      <c r="H449" s="9">
        <f t="shared" si="133"/>
        <v>0</v>
      </c>
      <c r="K449" s="130"/>
      <c r="L449" s="126"/>
      <c r="M449" s="75" t="s">
        <v>11</v>
      </c>
      <c r="N449" s="75">
        <v>4</v>
      </c>
      <c r="O449" s="75">
        <v>6</v>
      </c>
      <c r="P449" s="92">
        <f t="shared" si="134"/>
        <v>10</v>
      </c>
      <c r="Q449" s="75">
        <v>20</v>
      </c>
      <c r="R449" s="75">
        <v>28</v>
      </c>
      <c r="S449" s="92">
        <f t="shared" si="135"/>
        <v>48</v>
      </c>
      <c r="T449" s="96">
        <v>1</v>
      </c>
      <c r="U449" s="96">
        <v>0</v>
      </c>
      <c r="V449" s="92">
        <f t="shared" si="136"/>
        <v>1</v>
      </c>
    </row>
    <row r="450" spans="1:22" ht="35.1" customHeight="1">
      <c r="A450" s="141"/>
      <c r="B450" s="8" t="s">
        <v>10</v>
      </c>
      <c r="C450" s="12">
        <v>549</v>
      </c>
      <c r="D450" s="13">
        <v>673</v>
      </c>
      <c r="E450" s="9">
        <f t="shared" si="132"/>
        <v>1222</v>
      </c>
      <c r="F450" s="12">
        <v>100</v>
      </c>
      <c r="G450" s="13">
        <v>132</v>
      </c>
      <c r="H450" s="9">
        <f t="shared" si="133"/>
        <v>232</v>
      </c>
      <c r="K450" s="130"/>
      <c r="L450" s="125" t="s">
        <v>65</v>
      </c>
      <c r="M450" s="93" t="s">
        <v>8</v>
      </c>
      <c r="N450" s="75">
        <v>19</v>
      </c>
      <c r="O450" s="75">
        <v>15</v>
      </c>
      <c r="P450" s="92">
        <f t="shared" si="134"/>
        <v>34</v>
      </c>
      <c r="Q450" s="75">
        <v>62</v>
      </c>
      <c r="R450" s="75">
        <v>29</v>
      </c>
      <c r="S450" s="92">
        <f t="shared" si="135"/>
        <v>91</v>
      </c>
      <c r="T450" s="151"/>
      <c r="U450" s="152"/>
      <c r="V450" s="92">
        <f t="shared" si="136"/>
        <v>0</v>
      </c>
    </row>
    <row r="451" spans="1:22" ht="35.1" customHeight="1">
      <c r="A451" s="141"/>
      <c r="B451" s="8" t="s">
        <v>11</v>
      </c>
      <c r="C451" s="12">
        <v>483</v>
      </c>
      <c r="D451" s="13">
        <v>467</v>
      </c>
      <c r="E451" s="9">
        <f t="shared" si="132"/>
        <v>950</v>
      </c>
      <c r="F451" s="12">
        <v>128</v>
      </c>
      <c r="G451" s="13">
        <v>107</v>
      </c>
      <c r="H451" s="9">
        <f t="shared" si="133"/>
        <v>235</v>
      </c>
      <c r="K451" s="130"/>
      <c r="L451" s="126"/>
      <c r="M451" s="75" t="s">
        <v>9</v>
      </c>
      <c r="N451" s="75">
        <v>23</v>
      </c>
      <c r="O451" s="75">
        <v>13</v>
      </c>
      <c r="P451" s="92">
        <f t="shared" si="134"/>
        <v>36</v>
      </c>
      <c r="Q451" s="75">
        <v>52</v>
      </c>
      <c r="R451" s="75">
        <v>24</v>
      </c>
      <c r="S451" s="92">
        <f t="shared" si="135"/>
        <v>76</v>
      </c>
      <c r="T451" s="96">
        <v>1</v>
      </c>
      <c r="U451" s="96">
        <v>1</v>
      </c>
      <c r="V451" s="92">
        <f t="shared" si="136"/>
        <v>2</v>
      </c>
    </row>
    <row r="452" spans="1:22" ht="35.1" customHeight="1">
      <c r="A452" s="141"/>
      <c r="B452" s="8" t="s">
        <v>24</v>
      </c>
      <c r="C452" s="12"/>
      <c r="D452" s="13"/>
      <c r="E452" s="9">
        <f t="shared" si="132"/>
        <v>0</v>
      </c>
      <c r="F452" s="12"/>
      <c r="G452" s="13"/>
      <c r="H452" s="9">
        <f t="shared" si="133"/>
        <v>0</v>
      </c>
      <c r="K452" s="130"/>
      <c r="L452" s="126"/>
      <c r="M452" s="75" t="s">
        <v>10</v>
      </c>
      <c r="N452" s="75">
        <v>17</v>
      </c>
      <c r="O452" s="75">
        <v>6</v>
      </c>
      <c r="P452" s="92">
        <f t="shared" si="134"/>
        <v>23</v>
      </c>
      <c r="Q452" s="75">
        <v>41</v>
      </c>
      <c r="R452" s="75">
        <v>10</v>
      </c>
      <c r="S452" s="92">
        <f t="shared" si="135"/>
        <v>51</v>
      </c>
      <c r="T452" s="75">
        <v>0</v>
      </c>
      <c r="U452" s="75">
        <v>0</v>
      </c>
      <c r="V452" s="92">
        <f t="shared" si="136"/>
        <v>0</v>
      </c>
    </row>
    <row r="453" spans="1:22" ht="35.1" customHeight="1" thickBot="1">
      <c r="A453" s="142"/>
      <c r="B453" s="21" t="s">
        <v>25</v>
      </c>
      <c r="C453" s="22"/>
      <c r="D453" s="23"/>
      <c r="E453" s="87">
        <f t="shared" si="132"/>
        <v>0</v>
      </c>
      <c r="F453" s="22"/>
      <c r="G453" s="23"/>
      <c r="H453" s="87">
        <f t="shared" si="133"/>
        <v>0</v>
      </c>
      <c r="K453" s="130"/>
      <c r="L453" s="126"/>
      <c r="M453" s="75" t="s">
        <v>11</v>
      </c>
      <c r="N453" s="75">
        <v>9</v>
      </c>
      <c r="O453" s="75">
        <v>5</v>
      </c>
      <c r="P453" s="92">
        <f t="shared" si="134"/>
        <v>14</v>
      </c>
      <c r="Q453" s="75">
        <v>9</v>
      </c>
      <c r="R453" s="75">
        <v>5</v>
      </c>
      <c r="S453" s="92">
        <f t="shared" si="135"/>
        <v>14</v>
      </c>
      <c r="T453" s="75"/>
      <c r="U453" s="75"/>
      <c r="V453" s="92">
        <f t="shared" si="136"/>
        <v>0</v>
      </c>
    </row>
    <row r="454" spans="1:22" ht="35.1" customHeight="1" thickTop="1">
      <c r="A454" s="141"/>
      <c r="B454" s="8" t="s">
        <v>9</v>
      </c>
      <c r="C454" s="12"/>
      <c r="D454" s="13"/>
      <c r="E454" s="9">
        <f t="shared" si="132"/>
        <v>0</v>
      </c>
      <c r="F454" s="12"/>
      <c r="G454" s="13"/>
      <c r="H454" s="9">
        <f t="shared" si="133"/>
        <v>0</v>
      </c>
      <c r="K454" s="130" t="s">
        <v>80</v>
      </c>
      <c r="L454" s="125" t="s">
        <v>66</v>
      </c>
      <c r="M454" s="93" t="s">
        <v>8</v>
      </c>
      <c r="N454" s="75">
        <v>6</v>
      </c>
      <c r="O454" s="75">
        <v>45</v>
      </c>
      <c r="P454" s="92">
        <f t="shared" si="134"/>
        <v>51</v>
      </c>
      <c r="Q454" s="75">
        <v>46</v>
      </c>
      <c r="R454" s="75">
        <v>216</v>
      </c>
      <c r="S454" s="92">
        <f t="shared" si="135"/>
        <v>262</v>
      </c>
      <c r="T454" s="151"/>
      <c r="U454" s="152"/>
      <c r="V454" s="92">
        <f t="shared" si="136"/>
        <v>0</v>
      </c>
    </row>
    <row r="455" spans="1:22" ht="35.1" customHeight="1">
      <c r="A455" s="141"/>
      <c r="B455" s="8" t="s">
        <v>10</v>
      </c>
      <c r="C455" s="12"/>
      <c r="D455" s="13"/>
      <c r="E455" s="9">
        <f t="shared" si="132"/>
        <v>0</v>
      </c>
      <c r="F455" s="12"/>
      <c r="G455" s="13"/>
      <c r="H455" s="9">
        <f t="shared" si="133"/>
        <v>0</v>
      </c>
      <c r="K455" s="130"/>
      <c r="L455" s="126"/>
      <c r="M455" s="75" t="s">
        <v>9</v>
      </c>
      <c r="N455" s="75">
        <v>5</v>
      </c>
      <c r="O455" s="75">
        <v>31</v>
      </c>
      <c r="P455" s="92">
        <f t="shared" si="134"/>
        <v>36</v>
      </c>
      <c r="Q455" s="75">
        <v>47</v>
      </c>
      <c r="R455" s="75">
        <v>143</v>
      </c>
      <c r="S455" s="92">
        <f t="shared" si="135"/>
        <v>190</v>
      </c>
      <c r="T455" s="96">
        <v>4</v>
      </c>
      <c r="U455" s="96">
        <v>14</v>
      </c>
      <c r="V455" s="92">
        <f t="shared" si="136"/>
        <v>18</v>
      </c>
    </row>
    <row r="456" spans="1:22" ht="35.1" customHeight="1">
      <c r="A456" s="141"/>
      <c r="B456" s="8" t="s">
        <v>11</v>
      </c>
      <c r="C456" s="12">
        <v>1665</v>
      </c>
      <c r="D456" s="13">
        <v>105</v>
      </c>
      <c r="E456" s="9">
        <f t="shared" si="132"/>
        <v>1770</v>
      </c>
      <c r="F456" s="12">
        <v>254</v>
      </c>
      <c r="G456" s="13">
        <v>19</v>
      </c>
      <c r="H456" s="9">
        <f t="shared" si="133"/>
        <v>273</v>
      </c>
      <c r="K456" s="130"/>
      <c r="L456" s="126"/>
      <c r="M456" s="75" t="s">
        <v>10</v>
      </c>
      <c r="N456" s="75">
        <v>11</v>
      </c>
      <c r="O456" s="75">
        <v>24</v>
      </c>
      <c r="P456" s="92">
        <f t="shared" si="134"/>
        <v>35</v>
      </c>
      <c r="Q456" s="75">
        <v>40</v>
      </c>
      <c r="R456" s="75">
        <v>84</v>
      </c>
      <c r="S456" s="92">
        <f t="shared" si="135"/>
        <v>124</v>
      </c>
      <c r="T456" s="96">
        <v>1</v>
      </c>
      <c r="U456" s="96">
        <v>2</v>
      </c>
      <c r="V456" s="92">
        <f t="shared" si="136"/>
        <v>3</v>
      </c>
    </row>
    <row r="457" spans="1:22" ht="35.1" customHeight="1" thickBot="1">
      <c r="A457" s="142"/>
      <c r="B457" s="21" t="s">
        <v>12</v>
      </c>
      <c r="C457" s="22"/>
      <c r="D457" s="23"/>
      <c r="E457" s="87">
        <f t="shared" si="132"/>
        <v>0</v>
      </c>
      <c r="F457" s="22"/>
      <c r="G457" s="23"/>
      <c r="H457" s="87">
        <f t="shared" si="133"/>
        <v>0</v>
      </c>
      <c r="K457" s="130"/>
      <c r="L457" s="126"/>
      <c r="M457" s="75" t="s">
        <v>11</v>
      </c>
      <c r="N457" s="75">
        <v>4</v>
      </c>
      <c r="O457" s="75">
        <v>33</v>
      </c>
      <c r="P457" s="92">
        <f t="shared" si="134"/>
        <v>37</v>
      </c>
      <c r="Q457" s="75">
        <v>14</v>
      </c>
      <c r="R457" s="75">
        <v>62</v>
      </c>
      <c r="S457" s="92">
        <f t="shared" si="135"/>
        <v>76</v>
      </c>
      <c r="T457" s="75">
        <v>0</v>
      </c>
      <c r="U457" s="75">
        <v>0</v>
      </c>
      <c r="V457" s="92">
        <f t="shared" si="136"/>
        <v>0</v>
      </c>
    </row>
    <row r="458" spans="1:22" ht="35.1" customHeight="1" thickTop="1">
      <c r="A458" s="140" t="s">
        <v>26</v>
      </c>
      <c r="B458" s="17" t="s">
        <v>8</v>
      </c>
      <c r="C458" s="24"/>
      <c r="D458" s="25"/>
      <c r="E458" s="86">
        <f t="shared" si="132"/>
        <v>0</v>
      </c>
      <c r="F458" s="24"/>
      <c r="G458" s="25"/>
      <c r="H458" s="86">
        <f t="shared" si="133"/>
        <v>0</v>
      </c>
      <c r="K458" s="130"/>
      <c r="L458" s="126"/>
      <c r="M458" s="75" t="s">
        <v>12</v>
      </c>
      <c r="N458" s="75">
        <v>9</v>
      </c>
      <c r="O458" s="75">
        <v>10</v>
      </c>
      <c r="P458" s="92">
        <f t="shared" si="134"/>
        <v>19</v>
      </c>
      <c r="Q458" s="75">
        <v>9</v>
      </c>
      <c r="R458" s="75">
        <v>10</v>
      </c>
      <c r="S458" s="92">
        <f t="shared" si="135"/>
        <v>19</v>
      </c>
      <c r="T458" s="75"/>
      <c r="U458" s="75"/>
      <c r="V458" s="92">
        <f t="shared" si="136"/>
        <v>0</v>
      </c>
    </row>
    <row r="459" spans="1:22" ht="35.1" customHeight="1">
      <c r="A459" s="141"/>
      <c r="B459" s="8" t="s">
        <v>27</v>
      </c>
      <c r="C459" s="12"/>
      <c r="D459" s="13"/>
      <c r="E459" s="9">
        <f t="shared" si="132"/>
        <v>0</v>
      </c>
      <c r="F459" s="12"/>
      <c r="G459" s="13"/>
      <c r="H459" s="9">
        <f t="shared" si="133"/>
        <v>0</v>
      </c>
      <c r="K459" s="130"/>
      <c r="L459" s="129" t="s">
        <v>84</v>
      </c>
      <c r="M459" s="94" t="s">
        <v>8</v>
      </c>
      <c r="N459" s="94">
        <f t="shared" ref="N459:O462" si="161">N454+N450+N446+N441+N436+N431</f>
        <v>129</v>
      </c>
      <c r="O459" s="94">
        <f t="shared" si="161"/>
        <v>169</v>
      </c>
      <c r="P459" s="92">
        <f t="shared" si="134"/>
        <v>298</v>
      </c>
      <c r="Q459" s="94">
        <f t="shared" ref="Q459:R462" si="162">Q454+Q450+Q446+Q441+Q436+Q431</f>
        <v>526</v>
      </c>
      <c r="R459" s="94">
        <f t="shared" si="162"/>
        <v>635</v>
      </c>
      <c r="S459" s="92">
        <f t="shared" si="135"/>
        <v>1161</v>
      </c>
      <c r="T459" s="94">
        <v>13</v>
      </c>
      <c r="U459" s="94">
        <v>24</v>
      </c>
      <c r="V459" s="92">
        <f t="shared" si="136"/>
        <v>37</v>
      </c>
    </row>
    <row r="460" spans="1:22" ht="35.1" customHeight="1">
      <c r="A460" s="141"/>
      <c r="B460" s="8" t="s">
        <v>9</v>
      </c>
      <c r="C460" s="12"/>
      <c r="D460" s="13"/>
      <c r="E460" s="9">
        <f t="shared" si="132"/>
        <v>0</v>
      </c>
      <c r="F460" s="12"/>
      <c r="G460" s="13"/>
      <c r="H460" s="9">
        <f t="shared" si="133"/>
        <v>0</v>
      </c>
      <c r="K460" s="130"/>
      <c r="L460" s="129"/>
      <c r="M460" s="94" t="s">
        <v>9</v>
      </c>
      <c r="N460" s="94">
        <f t="shared" si="161"/>
        <v>139</v>
      </c>
      <c r="O460" s="94">
        <f t="shared" si="161"/>
        <v>146</v>
      </c>
      <c r="P460" s="92">
        <f t="shared" si="134"/>
        <v>285</v>
      </c>
      <c r="Q460" s="94">
        <f t="shared" si="162"/>
        <v>597</v>
      </c>
      <c r="R460" s="94">
        <f t="shared" si="162"/>
        <v>559</v>
      </c>
      <c r="S460" s="92">
        <f t="shared" si="135"/>
        <v>1156</v>
      </c>
      <c r="T460" s="94">
        <f t="shared" ref="T460:U460" si="163">T455+T451+T447+T442+T437+T432</f>
        <v>40</v>
      </c>
      <c r="U460" s="94">
        <f t="shared" si="163"/>
        <v>38</v>
      </c>
      <c r="V460" s="92">
        <f t="shared" si="136"/>
        <v>78</v>
      </c>
    </row>
    <row r="461" spans="1:22" ht="35.1" customHeight="1">
      <c r="A461" s="141"/>
      <c r="B461" s="8" t="s">
        <v>10</v>
      </c>
      <c r="C461" s="12">
        <v>2458</v>
      </c>
      <c r="D461" s="13">
        <v>1158</v>
      </c>
      <c r="E461" s="9">
        <f t="shared" si="132"/>
        <v>3616</v>
      </c>
      <c r="F461" s="12">
        <v>709</v>
      </c>
      <c r="G461" s="13">
        <v>251</v>
      </c>
      <c r="H461" s="9">
        <f t="shared" si="133"/>
        <v>960</v>
      </c>
      <c r="K461" s="130"/>
      <c r="L461" s="129"/>
      <c r="M461" s="94" t="s">
        <v>10</v>
      </c>
      <c r="N461" s="94">
        <f t="shared" si="161"/>
        <v>112</v>
      </c>
      <c r="O461" s="94">
        <f t="shared" si="161"/>
        <v>78</v>
      </c>
      <c r="P461" s="92">
        <f t="shared" si="134"/>
        <v>190</v>
      </c>
      <c r="Q461" s="94">
        <f t="shared" si="162"/>
        <v>300</v>
      </c>
      <c r="R461" s="94">
        <f t="shared" si="162"/>
        <v>226</v>
      </c>
      <c r="S461" s="92">
        <f t="shared" si="135"/>
        <v>526</v>
      </c>
      <c r="T461" s="94">
        <f t="shared" ref="T461:U461" si="164">T456+T452+T448+T443+T438+T433</f>
        <v>6</v>
      </c>
      <c r="U461" s="94">
        <f t="shared" si="164"/>
        <v>6</v>
      </c>
      <c r="V461" s="92">
        <f t="shared" si="136"/>
        <v>12</v>
      </c>
    </row>
    <row r="462" spans="1:22" ht="35.1" customHeight="1">
      <c r="A462" s="141"/>
      <c r="B462" s="8" t="s">
        <v>110</v>
      </c>
      <c r="C462" s="12">
        <v>508</v>
      </c>
      <c r="D462" s="13">
        <v>368</v>
      </c>
      <c r="E462" s="9">
        <f t="shared" si="132"/>
        <v>876</v>
      </c>
      <c r="F462" s="12">
        <v>127</v>
      </c>
      <c r="G462" s="13">
        <v>70</v>
      </c>
      <c r="H462" s="9">
        <f t="shared" si="133"/>
        <v>197</v>
      </c>
      <c r="K462" s="130"/>
      <c r="L462" s="129"/>
      <c r="M462" s="94" t="s">
        <v>11</v>
      </c>
      <c r="N462" s="94">
        <f t="shared" si="161"/>
        <v>120</v>
      </c>
      <c r="O462" s="94">
        <f t="shared" si="161"/>
        <v>131</v>
      </c>
      <c r="P462" s="92">
        <f t="shared" si="134"/>
        <v>251</v>
      </c>
      <c r="Q462" s="94">
        <f t="shared" si="162"/>
        <v>449</v>
      </c>
      <c r="R462" s="94">
        <f t="shared" si="162"/>
        <v>442</v>
      </c>
      <c r="S462" s="92">
        <f t="shared" si="135"/>
        <v>891</v>
      </c>
      <c r="T462" s="94">
        <f t="shared" ref="T462:U462" si="165">T457+T453+T449+T444+T439+T434</f>
        <v>16</v>
      </c>
      <c r="U462" s="94">
        <f t="shared" si="165"/>
        <v>11</v>
      </c>
      <c r="V462" s="92">
        <f t="shared" si="136"/>
        <v>27</v>
      </c>
    </row>
    <row r="463" spans="1:22" ht="35.1" customHeight="1">
      <c r="A463" s="141"/>
      <c r="B463" s="8" t="s">
        <v>11</v>
      </c>
      <c r="C463" s="12">
        <v>385</v>
      </c>
      <c r="D463" s="13">
        <v>257</v>
      </c>
      <c r="E463" s="9">
        <f t="shared" si="132"/>
        <v>642</v>
      </c>
      <c r="F463" s="12">
        <v>149</v>
      </c>
      <c r="G463" s="13">
        <v>93</v>
      </c>
      <c r="H463" s="9">
        <f t="shared" si="133"/>
        <v>242</v>
      </c>
      <c r="K463" s="130"/>
      <c r="L463" s="129"/>
      <c r="M463" s="94" t="s">
        <v>12</v>
      </c>
      <c r="N463" s="94">
        <f>N458+N445+N440+N435</f>
        <v>56</v>
      </c>
      <c r="O463" s="94">
        <f>O458+O445+O440+O435</f>
        <v>22</v>
      </c>
      <c r="P463" s="92">
        <f t="shared" si="134"/>
        <v>78</v>
      </c>
      <c r="Q463" s="94">
        <f>Q458+Q445+Q440+Q435</f>
        <v>132</v>
      </c>
      <c r="R463" s="94">
        <f>R458+R445+R440+R435</f>
        <v>65</v>
      </c>
      <c r="S463" s="92">
        <f t="shared" si="135"/>
        <v>197</v>
      </c>
      <c r="T463" s="94">
        <f t="shared" ref="T463:U463" si="166">T458+T445+T440+T435</f>
        <v>2</v>
      </c>
      <c r="U463" s="94">
        <f t="shared" si="166"/>
        <v>8</v>
      </c>
      <c r="V463" s="92">
        <f t="shared" si="136"/>
        <v>10</v>
      </c>
    </row>
    <row r="464" spans="1:22" ht="35.1" customHeight="1">
      <c r="A464" s="143"/>
      <c r="B464" s="14"/>
      <c r="C464" s="15"/>
      <c r="D464" s="16"/>
      <c r="E464" s="11"/>
      <c r="F464" s="15"/>
      <c r="G464" s="16"/>
      <c r="H464" s="11"/>
      <c r="K464" s="131" t="s">
        <v>111</v>
      </c>
      <c r="L464" s="126" t="s">
        <v>63</v>
      </c>
      <c r="M464" s="75" t="s">
        <v>200</v>
      </c>
      <c r="N464" s="75">
        <v>9</v>
      </c>
      <c r="O464" s="75">
        <v>14</v>
      </c>
      <c r="P464" s="92">
        <f t="shared" si="134"/>
        <v>23</v>
      </c>
      <c r="Q464" s="75">
        <v>9</v>
      </c>
      <c r="R464" s="75">
        <v>14</v>
      </c>
      <c r="S464" s="92">
        <f t="shared" si="135"/>
        <v>23</v>
      </c>
      <c r="T464" s="75">
        <v>0</v>
      </c>
      <c r="U464" s="75">
        <v>0</v>
      </c>
      <c r="V464" s="92">
        <f t="shared" si="136"/>
        <v>0</v>
      </c>
    </row>
    <row r="465" spans="1:22" ht="35.1" customHeight="1">
      <c r="A465" s="143"/>
      <c r="B465" s="14"/>
      <c r="C465" s="15"/>
      <c r="D465" s="16"/>
      <c r="E465" s="11"/>
      <c r="F465" s="15"/>
      <c r="G465" s="16"/>
      <c r="H465" s="11"/>
      <c r="K465" s="131"/>
      <c r="L465" s="126"/>
      <c r="M465" s="75" t="s">
        <v>218</v>
      </c>
      <c r="N465" s="75">
        <v>3</v>
      </c>
      <c r="O465" s="75">
        <v>4</v>
      </c>
      <c r="P465" s="92">
        <f t="shared" si="134"/>
        <v>7</v>
      </c>
      <c r="Q465" s="75">
        <v>26</v>
      </c>
      <c r="R465" s="75">
        <v>13</v>
      </c>
      <c r="S465" s="92">
        <f t="shared" si="135"/>
        <v>39</v>
      </c>
      <c r="T465" s="96">
        <v>2</v>
      </c>
      <c r="U465" s="96">
        <v>1</v>
      </c>
      <c r="V465" s="92">
        <f t="shared" si="136"/>
        <v>3</v>
      </c>
    </row>
    <row r="466" spans="1:22" ht="35.1" customHeight="1">
      <c r="A466" s="143"/>
      <c r="B466" s="14"/>
      <c r="C466" s="15"/>
      <c r="D466" s="16"/>
      <c r="E466" s="11"/>
      <c r="F466" s="15"/>
      <c r="G466" s="16"/>
      <c r="H466" s="11"/>
      <c r="K466" s="131"/>
      <c r="L466" s="75" t="s">
        <v>66</v>
      </c>
      <c r="M466" s="75" t="s">
        <v>218</v>
      </c>
      <c r="N466" s="75">
        <v>13</v>
      </c>
      <c r="O466" s="75">
        <v>8</v>
      </c>
      <c r="P466" s="92">
        <f t="shared" si="134"/>
        <v>21</v>
      </c>
      <c r="Q466" s="75">
        <v>31</v>
      </c>
      <c r="R466" s="75">
        <v>23</v>
      </c>
      <c r="S466" s="92">
        <f t="shared" si="135"/>
        <v>54</v>
      </c>
      <c r="T466" s="75">
        <v>0</v>
      </c>
      <c r="U466" s="75">
        <v>0</v>
      </c>
      <c r="V466" s="92">
        <f t="shared" ref="V466:V528" si="167">U466+T466</f>
        <v>0</v>
      </c>
    </row>
    <row r="467" spans="1:22" ht="35.1" customHeight="1">
      <c r="A467" s="143"/>
      <c r="B467" s="14"/>
      <c r="C467" s="15"/>
      <c r="D467" s="16"/>
      <c r="E467" s="11"/>
      <c r="F467" s="15"/>
      <c r="G467" s="16"/>
      <c r="H467" s="11"/>
      <c r="K467" s="131"/>
      <c r="L467" s="75" t="s">
        <v>62</v>
      </c>
      <c r="M467" s="75" t="s">
        <v>218</v>
      </c>
      <c r="N467" s="75">
        <v>18</v>
      </c>
      <c r="O467" s="75">
        <v>5</v>
      </c>
      <c r="P467" s="92">
        <f t="shared" ref="P467:P518" si="168">SUM(N467:O467)</f>
        <v>23</v>
      </c>
      <c r="Q467" s="75">
        <v>18</v>
      </c>
      <c r="R467" s="75">
        <v>5</v>
      </c>
      <c r="S467" s="92">
        <f t="shared" ref="S467:S518" si="169">SUM(Q467:R467)</f>
        <v>23</v>
      </c>
      <c r="T467" s="75">
        <v>0</v>
      </c>
      <c r="U467" s="75">
        <v>0</v>
      </c>
      <c r="V467" s="92">
        <f t="shared" si="167"/>
        <v>0</v>
      </c>
    </row>
    <row r="468" spans="1:22" ht="35.1" customHeight="1" thickBot="1">
      <c r="A468" s="142"/>
      <c r="B468" s="21" t="s">
        <v>12</v>
      </c>
      <c r="C468" s="22"/>
      <c r="D468" s="23"/>
      <c r="E468" s="87">
        <f t="shared" ref="E468:E516" si="170">C468+D468</f>
        <v>0</v>
      </c>
      <c r="F468" s="22"/>
      <c r="G468" s="23"/>
      <c r="H468" s="87">
        <f t="shared" ref="H468:H516" si="171">G468+F468</f>
        <v>0</v>
      </c>
      <c r="K468" s="125" t="s">
        <v>35</v>
      </c>
      <c r="L468" s="125"/>
      <c r="M468" s="93" t="s">
        <v>8</v>
      </c>
      <c r="N468" s="95">
        <v>132</v>
      </c>
      <c r="O468" s="95">
        <v>49</v>
      </c>
      <c r="P468" s="92">
        <f t="shared" si="168"/>
        <v>181</v>
      </c>
      <c r="Q468" s="95">
        <v>1306</v>
      </c>
      <c r="R468" s="95">
        <v>437</v>
      </c>
      <c r="S468" s="92">
        <f t="shared" si="169"/>
        <v>1743</v>
      </c>
      <c r="T468" s="96">
        <v>45</v>
      </c>
      <c r="U468" s="96">
        <v>15</v>
      </c>
      <c r="V468" s="92">
        <f t="shared" si="167"/>
        <v>60</v>
      </c>
    </row>
    <row r="469" spans="1:22" ht="35.1" customHeight="1" thickTop="1">
      <c r="A469" s="140" t="s">
        <v>29</v>
      </c>
      <c r="B469" s="17" t="s">
        <v>8</v>
      </c>
      <c r="C469" s="24"/>
      <c r="D469" s="25"/>
      <c r="E469" s="86">
        <f t="shared" si="170"/>
        <v>0</v>
      </c>
      <c r="F469" s="24"/>
      <c r="G469" s="25"/>
      <c r="H469" s="86">
        <f t="shared" si="171"/>
        <v>0</v>
      </c>
      <c r="K469" s="126"/>
      <c r="L469" s="126"/>
      <c r="M469" s="75" t="s">
        <v>9</v>
      </c>
      <c r="N469" s="95">
        <v>77</v>
      </c>
      <c r="O469" s="95">
        <v>3</v>
      </c>
      <c r="P469" s="92">
        <f t="shared" si="168"/>
        <v>80</v>
      </c>
      <c r="Q469" s="95">
        <v>609</v>
      </c>
      <c r="R469" s="95">
        <v>265</v>
      </c>
      <c r="S469" s="92">
        <f t="shared" si="169"/>
        <v>874</v>
      </c>
      <c r="T469" s="96">
        <v>39</v>
      </c>
      <c r="U469" s="96">
        <v>2</v>
      </c>
      <c r="V469" s="92">
        <f t="shared" si="167"/>
        <v>41</v>
      </c>
    </row>
    <row r="470" spans="1:22" ht="35.1" customHeight="1">
      <c r="A470" s="141"/>
      <c r="B470" s="8" t="s">
        <v>9</v>
      </c>
      <c r="C470" s="12"/>
      <c r="D470" s="13"/>
      <c r="E470" s="9">
        <f t="shared" si="170"/>
        <v>0</v>
      </c>
      <c r="F470" s="12"/>
      <c r="G470" s="13"/>
      <c r="H470" s="9">
        <f t="shared" si="171"/>
        <v>0</v>
      </c>
      <c r="K470" s="126"/>
      <c r="L470" s="126"/>
      <c r="M470" s="75" t="s">
        <v>200</v>
      </c>
      <c r="N470" s="95">
        <v>74</v>
      </c>
      <c r="O470" s="95">
        <v>8</v>
      </c>
      <c r="P470" s="92">
        <f t="shared" si="168"/>
        <v>82</v>
      </c>
      <c r="Q470" s="95">
        <v>182</v>
      </c>
      <c r="R470" s="95">
        <v>21</v>
      </c>
      <c r="S470" s="92">
        <f t="shared" si="169"/>
        <v>203</v>
      </c>
      <c r="T470" s="95">
        <v>0</v>
      </c>
      <c r="U470" s="95">
        <v>0</v>
      </c>
      <c r="V470" s="92">
        <f t="shared" si="167"/>
        <v>0</v>
      </c>
    </row>
    <row r="471" spans="1:22" ht="35.1" customHeight="1">
      <c r="A471" s="141"/>
      <c r="B471" s="8" t="s">
        <v>30</v>
      </c>
      <c r="C471" s="12"/>
      <c r="D471" s="13"/>
      <c r="E471" s="9">
        <f t="shared" si="170"/>
        <v>0</v>
      </c>
      <c r="F471" s="12"/>
      <c r="G471" s="13"/>
      <c r="H471" s="9">
        <f t="shared" si="171"/>
        <v>0</v>
      </c>
      <c r="K471" s="126"/>
      <c r="L471" s="126"/>
      <c r="M471" s="75" t="s">
        <v>10</v>
      </c>
      <c r="N471" s="95">
        <v>56</v>
      </c>
      <c r="O471" s="95">
        <v>22</v>
      </c>
      <c r="P471" s="92">
        <f t="shared" si="168"/>
        <v>78</v>
      </c>
      <c r="Q471" s="95">
        <v>240</v>
      </c>
      <c r="R471" s="95">
        <v>51</v>
      </c>
      <c r="S471" s="92">
        <f t="shared" si="169"/>
        <v>291</v>
      </c>
      <c r="T471" s="96">
        <v>4</v>
      </c>
      <c r="U471" s="96">
        <v>1</v>
      </c>
      <c r="V471" s="92">
        <f t="shared" si="167"/>
        <v>5</v>
      </c>
    </row>
    <row r="472" spans="1:22" ht="35.1" customHeight="1">
      <c r="A472" s="141"/>
      <c r="B472" s="8" t="s">
        <v>10</v>
      </c>
      <c r="C472" s="12">
        <v>2192</v>
      </c>
      <c r="D472" s="13">
        <v>1818</v>
      </c>
      <c r="E472" s="9">
        <f t="shared" si="170"/>
        <v>4010</v>
      </c>
      <c r="F472" s="12">
        <v>582</v>
      </c>
      <c r="G472" s="13">
        <v>474</v>
      </c>
      <c r="H472" s="9">
        <f t="shared" si="171"/>
        <v>1056</v>
      </c>
      <c r="K472" s="126"/>
      <c r="L472" s="126"/>
      <c r="M472" s="75" t="s">
        <v>11</v>
      </c>
      <c r="N472" s="95">
        <v>49</v>
      </c>
      <c r="O472" s="95">
        <v>14</v>
      </c>
      <c r="P472" s="92">
        <f t="shared" si="168"/>
        <v>63</v>
      </c>
      <c r="Q472" s="95">
        <v>167</v>
      </c>
      <c r="R472" s="95">
        <v>38</v>
      </c>
      <c r="S472" s="92">
        <f t="shared" si="169"/>
        <v>205</v>
      </c>
      <c r="T472" s="95">
        <v>0</v>
      </c>
      <c r="U472" s="95">
        <v>0</v>
      </c>
      <c r="V472" s="92">
        <f t="shared" si="167"/>
        <v>0</v>
      </c>
    </row>
    <row r="473" spans="1:22" ht="35.1" customHeight="1">
      <c r="A473" s="141"/>
      <c r="B473" s="8" t="s">
        <v>11</v>
      </c>
      <c r="C473" s="12">
        <v>2537</v>
      </c>
      <c r="D473" s="13">
        <v>2635</v>
      </c>
      <c r="E473" s="9">
        <f t="shared" si="170"/>
        <v>5172</v>
      </c>
      <c r="F473" s="12">
        <v>707</v>
      </c>
      <c r="G473" s="13">
        <v>723</v>
      </c>
      <c r="H473" s="9">
        <f t="shared" si="171"/>
        <v>1430</v>
      </c>
      <c r="K473" s="126"/>
      <c r="L473" s="126"/>
      <c r="M473" s="75" t="s">
        <v>12</v>
      </c>
      <c r="N473" s="95">
        <v>68</v>
      </c>
      <c r="O473" s="95">
        <v>3</v>
      </c>
      <c r="P473" s="92">
        <f t="shared" si="168"/>
        <v>71</v>
      </c>
      <c r="Q473" s="95">
        <v>304</v>
      </c>
      <c r="R473" s="95">
        <v>46</v>
      </c>
      <c r="S473" s="92">
        <f t="shared" si="169"/>
        <v>350</v>
      </c>
      <c r="T473" s="96">
        <v>2</v>
      </c>
      <c r="U473" s="96">
        <v>0</v>
      </c>
      <c r="V473" s="92">
        <f t="shared" si="167"/>
        <v>2</v>
      </c>
    </row>
    <row r="474" spans="1:22" ht="35.1" customHeight="1">
      <c r="A474" s="141"/>
      <c r="B474" s="8" t="s">
        <v>24</v>
      </c>
      <c r="C474" s="12"/>
      <c r="D474" s="13"/>
      <c r="E474" s="9">
        <f t="shared" si="170"/>
        <v>0</v>
      </c>
      <c r="F474" s="12"/>
      <c r="G474" s="13"/>
      <c r="H474" s="9">
        <f t="shared" si="171"/>
        <v>0</v>
      </c>
      <c r="K474" s="126"/>
      <c r="L474" s="126"/>
      <c r="M474" s="75" t="s">
        <v>206</v>
      </c>
      <c r="N474" s="95">
        <v>63</v>
      </c>
      <c r="O474" s="95">
        <v>3</v>
      </c>
      <c r="P474" s="92">
        <f t="shared" si="168"/>
        <v>66</v>
      </c>
      <c r="Q474" s="95">
        <v>203</v>
      </c>
      <c r="R474" s="95">
        <v>29</v>
      </c>
      <c r="S474" s="92">
        <f t="shared" si="169"/>
        <v>232</v>
      </c>
      <c r="T474" s="95">
        <v>1</v>
      </c>
      <c r="U474" s="95">
        <v>0</v>
      </c>
      <c r="V474" s="92">
        <f t="shared" si="167"/>
        <v>1</v>
      </c>
    </row>
    <row r="475" spans="1:22" ht="35.1" customHeight="1" thickBot="1">
      <c r="A475" s="142"/>
      <c r="B475" s="21" t="s">
        <v>17</v>
      </c>
      <c r="C475" s="22"/>
      <c r="D475" s="23"/>
      <c r="E475" s="87">
        <f t="shared" si="170"/>
        <v>0</v>
      </c>
      <c r="F475" s="22"/>
      <c r="G475" s="23"/>
      <c r="H475" s="87">
        <f t="shared" si="171"/>
        <v>0</v>
      </c>
      <c r="K475" s="130" t="s">
        <v>212</v>
      </c>
      <c r="L475" s="125" t="s">
        <v>74</v>
      </c>
      <c r="M475" s="75" t="s">
        <v>9</v>
      </c>
      <c r="N475" s="75">
        <v>7</v>
      </c>
      <c r="O475" s="75">
        <v>14</v>
      </c>
      <c r="P475" s="92">
        <f t="shared" si="168"/>
        <v>21</v>
      </c>
      <c r="Q475" s="75">
        <v>42</v>
      </c>
      <c r="R475" s="75">
        <v>105</v>
      </c>
      <c r="S475" s="92">
        <f t="shared" si="169"/>
        <v>147</v>
      </c>
      <c r="T475" s="96">
        <v>2</v>
      </c>
      <c r="U475" s="96">
        <v>5</v>
      </c>
      <c r="V475" s="92">
        <f t="shared" si="167"/>
        <v>7</v>
      </c>
    </row>
    <row r="476" spans="1:22" ht="35.1" customHeight="1" thickTop="1">
      <c r="A476" s="141"/>
      <c r="B476" s="8" t="s">
        <v>21</v>
      </c>
      <c r="C476" s="12"/>
      <c r="D476" s="13"/>
      <c r="E476" s="9">
        <f t="shared" si="170"/>
        <v>0</v>
      </c>
      <c r="F476" s="12"/>
      <c r="G476" s="13"/>
      <c r="H476" s="9">
        <f t="shared" si="171"/>
        <v>0</v>
      </c>
      <c r="K476" s="132"/>
      <c r="L476" s="126"/>
      <c r="M476" s="75" t="s">
        <v>10</v>
      </c>
      <c r="N476" s="75">
        <v>11</v>
      </c>
      <c r="O476" s="75">
        <v>32</v>
      </c>
      <c r="P476" s="92">
        <f t="shared" si="168"/>
        <v>43</v>
      </c>
      <c r="Q476" s="75">
        <v>50</v>
      </c>
      <c r="R476" s="75">
        <v>137</v>
      </c>
      <c r="S476" s="92">
        <f t="shared" si="169"/>
        <v>187</v>
      </c>
      <c r="T476" s="96">
        <v>0</v>
      </c>
      <c r="U476" s="96">
        <v>2</v>
      </c>
      <c r="V476" s="92">
        <f t="shared" si="167"/>
        <v>2</v>
      </c>
    </row>
    <row r="477" spans="1:22" ht="35.1" customHeight="1">
      <c r="A477" s="141"/>
      <c r="B477" s="8" t="s">
        <v>27</v>
      </c>
      <c r="C477" s="12"/>
      <c r="D477" s="13"/>
      <c r="E477" s="9">
        <f t="shared" si="170"/>
        <v>0</v>
      </c>
      <c r="F477" s="12"/>
      <c r="G477" s="13"/>
      <c r="H477" s="9">
        <f t="shared" si="171"/>
        <v>0</v>
      </c>
      <c r="K477" s="132"/>
      <c r="L477" s="126"/>
      <c r="M477" s="75" t="s">
        <v>11</v>
      </c>
      <c r="N477" s="75">
        <v>10</v>
      </c>
      <c r="O477" s="75">
        <v>26</v>
      </c>
      <c r="P477" s="92">
        <f t="shared" si="168"/>
        <v>36</v>
      </c>
      <c r="Q477" s="75">
        <v>28</v>
      </c>
      <c r="R477" s="75">
        <v>137</v>
      </c>
      <c r="S477" s="92">
        <f t="shared" si="169"/>
        <v>165</v>
      </c>
      <c r="T477" s="96">
        <v>6</v>
      </c>
      <c r="U477" s="96">
        <v>5</v>
      </c>
      <c r="V477" s="92">
        <f t="shared" si="167"/>
        <v>11</v>
      </c>
    </row>
    <row r="478" spans="1:22" ht="35.1" customHeight="1">
      <c r="A478" s="141"/>
      <c r="B478" s="8"/>
      <c r="C478" s="12"/>
      <c r="D478" s="13"/>
      <c r="E478" s="9"/>
      <c r="F478" s="12"/>
      <c r="G478" s="13"/>
      <c r="H478" s="9"/>
      <c r="K478" s="132"/>
      <c r="L478" s="93" t="s">
        <v>104</v>
      </c>
      <c r="M478" s="93" t="s">
        <v>8</v>
      </c>
      <c r="N478" s="75">
        <v>11</v>
      </c>
      <c r="O478" s="75">
        <v>17</v>
      </c>
      <c r="P478" s="92">
        <f t="shared" si="168"/>
        <v>28</v>
      </c>
      <c r="Q478" s="75">
        <v>56</v>
      </c>
      <c r="R478" s="75">
        <v>100</v>
      </c>
      <c r="S478" s="92">
        <f t="shared" si="169"/>
        <v>156</v>
      </c>
      <c r="T478" s="151"/>
      <c r="U478" s="152"/>
      <c r="V478" s="92">
        <f t="shared" si="167"/>
        <v>0</v>
      </c>
    </row>
    <row r="479" spans="1:22" ht="35.1" customHeight="1">
      <c r="A479" s="141"/>
      <c r="B479" s="8"/>
      <c r="C479" s="12"/>
      <c r="D479" s="13"/>
      <c r="E479" s="9"/>
      <c r="F479" s="12"/>
      <c r="G479" s="13"/>
      <c r="H479" s="9"/>
      <c r="K479" s="132"/>
      <c r="L479" s="93" t="s">
        <v>101</v>
      </c>
      <c r="M479" s="93" t="s">
        <v>8</v>
      </c>
      <c r="N479" s="75">
        <v>10</v>
      </c>
      <c r="O479" s="75">
        <v>20</v>
      </c>
      <c r="P479" s="92">
        <f t="shared" si="168"/>
        <v>30</v>
      </c>
      <c r="Q479" s="75">
        <v>33</v>
      </c>
      <c r="R479" s="75">
        <v>137</v>
      </c>
      <c r="S479" s="92">
        <f t="shared" si="169"/>
        <v>170</v>
      </c>
      <c r="T479" s="75">
        <v>0</v>
      </c>
      <c r="U479" s="75">
        <v>0</v>
      </c>
      <c r="V479" s="92">
        <f t="shared" si="167"/>
        <v>0</v>
      </c>
    </row>
    <row r="480" spans="1:22" ht="35.1" customHeight="1">
      <c r="A480" s="141"/>
      <c r="B480" s="8" t="s">
        <v>22</v>
      </c>
      <c r="C480" s="12"/>
      <c r="D480" s="13"/>
      <c r="E480" s="9">
        <f t="shared" si="170"/>
        <v>0</v>
      </c>
      <c r="F480" s="12"/>
      <c r="G480" s="13"/>
      <c r="H480" s="9">
        <f t="shared" si="171"/>
        <v>0</v>
      </c>
      <c r="K480" s="132"/>
      <c r="L480" s="125" t="s">
        <v>75</v>
      </c>
      <c r="M480" s="93" t="s">
        <v>8</v>
      </c>
      <c r="N480" s="75">
        <v>2</v>
      </c>
      <c r="O480" s="75">
        <v>23</v>
      </c>
      <c r="P480" s="92">
        <f t="shared" si="168"/>
        <v>25</v>
      </c>
      <c r="Q480" s="75">
        <v>29</v>
      </c>
      <c r="R480" s="75">
        <v>126</v>
      </c>
      <c r="S480" s="92">
        <f t="shared" si="169"/>
        <v>155</v>
      </c>
      <c r="T480" s="75">
        <v>0</v>
      </c>
      <c r="U480" s="75">
        <v>0</v>
      </c>
      <c r="V480" s="92">
        <f t="shared" si="167"/>
        <v>0</v>
      </c>
    </row>
    <row r="481" spans="1:22" ht="35.1" customHeight="1">
      <c r="A481" s="141"/>
      <c r="B481" s="8" t="s">
        <v>10</v>
      </c>
      <c r="C481" s="12">
        <v>6751</v>
      </c>
      <c r="D481" s="13">
        <v>11444</v>
      </c>
      <c r="E481" s="9">
        <f t="shared" si="170"/>
        <v>18195</v>
      </c>
      <c r="F481" s="12">
        <v>1536</v>
      </c>
      <c r="G481" s="13">
        <v>1798</v>
      </c>
      <c r="H481" s="9">
        <f t="shared" si="171"/>
        <v>3334</v>
      </c>
      <c r="K481" s="132"/>
      <c r="L481" s="126"/>
      <c r="M481" s="75" t="s">
        <v>9</v>
      </c>
      <c r="N481" s="75">
        <v>7</v>
      </c>
      <c r="O481" s="75">
        <v>37</v>
      </c>
      <c r="P481" s="92">
        <f t="shared" si="168"/>
        <v>44</v>
      </c>
      <c r="Q481" s="75">
        <v>79</v>
      </c>
      <c r="R481" s="75">
        <v>127</v>
      </c>
      <c r="S481" s="92">
        <f t="shared" si="169"/>
        <v>206</v>
      </c>
      <c r="T481" s="96">
        <v>1</v>
      </c>
      <c r="U481" s="96">
        <v>7</v>
      </c>
      <c r="V481" s="92">
        <f t="shared" si="167"/>
        <v>8</v>
      </c>
    </row>
    <row r="482" spans="1:22" ht="35.1" customHeight="1">
      <c r="A482" s="141"/>
      <c r="B482" s="8" t="s">
        <v>110</v>
      </c>
      <c r="C482" s="12">
        <v>639</v>
      </c>
      <c r="D482" s="13">
        <v>2246</v>
      </c>
      <c r="E482" s="9">
        <f t="shared" si="170"/>
        <v>2885</v>
      </c>
      <c r="F482" s="12">
        <v>139</v>
      </c>
      <c r="G482" s="13">
        <v>470</v>
      </c>
      <c r="H482" s="9">
        <f t="shared" si="171"/>
        <v>609</v>
      </c>
      <c r="K482" s="132"/>
      <c r="L482" s="126"/>
      <c r="M482" s="75" t="s">
        <v>10</v>
      </c>
      <c r="N482" s="75">
        <v>5</v>
      </c>
      <c r="O482" s="75">
        <v>31</v>
      </c>
      <c r="P482" s="92">
        <f t="shared" si="168"/>
        <v>36</v>
      </c>
      <c r="Q482" s="75">
        <v>17</v>
      </c>
      <c r="R482" s="75">
        <v>121</v>
      </c>
      <c r="S482" s="92">
        <f t="shared" si="169"/>
        <v>138</v>
      </c>
      <c r="T482" s="96">
        <v>2</v>
      </c>
      <c r="U482" s="96">
        <v>6</v>
      </c>
      <c r="V482" s="92">
        <f t="shared" si="167"/>
        <v>8</v>
      </c>
    </row>
    <row r="483" spans="1:22" ht="35.1" customHeight="1">
      <c r="A483" s="141"/>
      <c r="B483" s="8" t="s">
        <v>11</v>
      </c>
      <c r="C483" s="12">
        <v>5591</v>
      </c>
      <c r="D483" s="13">
        <v>8979</v>
      </c>
      <c r="E483" s="9">
        <f t="shared" si="170"/>
        <v>14570</v>
      </c>
      <c r="F483" s="12">
        <v>947</v>
      </c>
      <c r="G483" s="13">
        <v>1131</v>
      </c>
      <c r="H483" s="9">
        <f t="shared" si="171"/>
        <v>2078</v>
      </c>
      <c r="K483" s="132"/>
      <c r="L483" s="126"/>
      <c r="M483" s="75" t="s">
        <v>11</v>
      </c>
      <c r="N483" s="75">
        <v>4</v>
      </c>
      <c r="O483" s="75">
        <v>39</v>
      </c>
      <c r="P483" s="92">
        <f t="shared" si="168"/>
        <v>43</v>
      </c>
      <c r="Q483" s="75">
        <v>22</v>
      </c>
      <c r="R483" s="75">
        <v>155</v>
      </c>
      <c r="S483" s="92">
        <f t="shared" si="169"/>
        <v>177</v>
      </c>
      <c r="T483" s="96">
        <v>3</v>
      </c>
      <c r="U483" s="96">
        <v>4</v>
      </c>
      <c r="V483" s="92">
        <f t="shared" si="167"/>
        <v>7</v>
      </c>
    </row>
    <row r="484" spans="1:22" ht="35.1" customHeight="1">
      <c r="A484" s="141"/>
      <c r="B484" s="8" t="s">
        <v>33</v>
      </c>
      <c r="C484" s="12"/>
      <c r="D484" s="13"/>
      <c r="E484" s="9">
        <f t="shared" si="170"/>
        <v>0</v>
      </c>
      <c r="F484" s="12"/>
      <c r="G484" s="13"/>
      <c r="H484" s="9">
        <f t="shared" si="171"/>
        <v>0</v>
      </c>
      <c r="K484" s="132"/>
      <c r="L484" s="125" t="s">
        <v>76</v>
      </c>
      <c r="M484" s="93" t="s">
        <v>8</v>
      </c>
      <c r="N484" s="75">
        <v>4</v>
      </c>
      <c r="O484" s="75">
        <v>94</v>
      </c>
      <c r="P484" s="92">
        <f t="shared" si="168"/>
        <v>98</v>
      </c>
      <c r="Q484" s="75">
        <v>42</v>
      </c>
      <c r="R484" s="75">
        <v>363</v>
      </c>
      <c r="S484" s="92">
        <f t="shared" si="169"/>
        <v>405</v>
      </c>
      <c r="T484" s="151"/>
      <c r="U484" s="152"/>
      <c r="V484" s="92">
        <f t="shared" si="167"/>
        <v>0</v>
      </c>
    </row>
    <row r="485" spans="1:22" ht="35.1" customHeight="1">
      <c r="A485" s="141"/>
      <c r="B485" s="8" t="s">
        <v>34</v>
      </c>
      <c r="C485" s="12"/>
      <c r="D485" s="13"/>
      <c r="E485" s="9">
        <f t="shared" si="170"/>
        <v>0</v>
      </c>
      <c r="F485" s="12"/>
      <c r="G485" s="13"/>
      <c r="H485" s="9">
        <f t="shared" si="171"/>
        <v>0</v>
      </c>
      <c r="K485" s="132"/>
      <c r="L485" s="126"/>
      <c r="M485" s="75" t="s">
        <v>9</v>
      </c>
      <c r="N485" s="75">
        <v>15</v>
      </c>
      <c r="O485" s="75">
        <v>83</v>
      </c>
      <c r="P485" s="92">
        <f t="shared" si="168"/>
        <v>98</v>
      </c>
      <c r="Q485" s="75">
        <v>149</v>
      </c>
      <c r="R485" s="75">
        <v>342</v>
      </c>
      <c r="S485" s="92">
        <f t="shared" si="169"/>
        <v>491</v>
      </c>
      <c r="T485" s="96">
        <v>7</v>
      </c>
      <c r="U485" s="96">
        <v>21</v>
      </c>
      <c r="V485" s="92">
        <f t="shared" si="167"/>
        <v>28</v>
      </c>
    </row>
    <row r="486" spans="1:22" ht="35.1" customHeight="1" thickBot="1">
      <c r="A486" s="142"/>
      <c r="B486" s="21" t="s">
        <v>17</v>
      </c>
      <c r="C486" s="22"/>
      <c r="D486" s="23"/>
      <c r="E486" s="87">
        <f t="shared" si="170"/>
        <v>0</v>
      </c>
      <c r="F486" s="22"/>
      <c r="G486" s="23"/>
      <c r="H486" s="87">
        <f t="shared" si="171"/>
        <v>0</v>
      </c>
      <c r="K486" s="132"/>
      <c r="L486" s="126"/>
      <c r="M486" s="75" t="s">
        <v>10</v>
      </c>
      <c r="N486" s="75">
        <v>8</v>
      </c>
      <c r="O486" s="75">
        <v>98</v>
      </c>
      <c r="P486" s="92">
        <f t="shared" si="168"/>
        <v>106</v>
      </c>
      <c r="Q486" s="75">
        <v>58</v>
      </c>
      <c r="R486" s="75">
        <v>452</v>
      </c>
      <c r="S486" s="92">
        <f t="shared" si="169"/>
        <v>510</v>
      </c>
      <c r="T486" s="96">
        <v>8</v>
      </c>
      <c r="U486" s="96">
        <v>97</v>
      </c>
      <c r="V486" s="92">
        <f t="shared" si="167"/>
        <v>105</v>
      </c>
    </row>
    <row r="487" spans="1:22" ht="35.1" customHeight="1" thickTop="1">
      <c r="A487" s="140" t="s">
        <v>35</v>
      </c>
      <c r="B487" s="17" t="s">
        <v>8</v>
      </c>
      <c r="C487" s="24"/>
      <c r="D487" s="25"/>
      <c r="E487" s="86">
        <f t="shared" si="170"/>
        <v>0</v>
      </c>
      <c r="F487" s="24"/>
      <c r="G487" s="25"/>
      <c r="H487" s="86">
        <f t="shared" si="171"/>
        <v>0</v>
      </c>
      <c r="K487" s="132"/>
      <c r="L487" s="126"/>
      <c r="M487" s="75" t="s">
        <v>11</v>
      </c>
      <c r="N487" s="75">
        <v>5</v>
      </c>
      <c r="O487" s="75">
        <v>52</v>
      </c>
      <c r="P487" s="92">
        <f t="shared" si="168"/>
        <v>57</v>
      </c>
      <c r="Q487" s="75">
        <v>67</v>
      </c>
      <c r="R487" s="75">
        <v>263</v>
      </c>
      <c r="S487" s="92">
        <f t="shared" si="169"/>
        <v>330</v>
      </c>
      <c r="T487" s="96">
        <v>35</v>
      </c>
      <c r="U487" s="96">
        <v>42</v>
      </c>
      <c r="V487" s="92">
        <f t="shared" si="167"/>
        <v>77</v>
      </c>
    </row>
    <row r="488" spans="1:22" ht="35.1" customHeight="1">
      <c r="A488" s="141"/>
      <c r="B488" s="8" t="s">
        <v>9</v>
      </c>
      <c r="C488" s="12"/>
      <c r="D488" s="13"/>
      <c r="E488" s="9">
        <f t="shared" si="170"/>
        <v>0</v>
      </c>
      <c r="F488" s="12"/>
      <c r="G488" s="13"/>
      <c r="H488" s="9">
        <f t="shared" si="171"/>
        <v>0</v>
      </c>
      <c r="K488" s="132"/>
      <c r="L488" s="126"/>
      <c r="M488" s="75" t="s">
        <v>12</v>
      </c>
      <c r="N488" s="75">
        <v>3</v>
      </c>
      <c r="O488" s="75">
        <v>15</v>
      </c>
      <c r="P488" s="92">
        <f t="shared" si="168"/>
        <v>18</v>
      </c>
      <c r="Q488" s="75">
        <v>51</v>
      </c>
      <c r="R488" s="75">
        <v>152</v>
      </c>
      <c r="S488" s="92">
        <f t="shared" si="169"/>
        <v>203</v>
      </c>
      <c r="T488" s="96">
        <v>4</v>
      </c>
      <c r="U488" s="96">
        <v>20</v>
      </c>
      <c r="V488" s="92">
        <f t="shared" si="167"/>
        <v>24</v>
      </c>
    </row>
    <row r="489" spans="1:22" ht="35.1" customHeight="1" thickBot="1">
      <c r="A489" s="141"/>
      <c r="B489" s="8" t="s">
        <v>11</v>
      </c>
      <c r="C489" s="12">
        <v>769</v>
      </c>
      <c r="D489" s="13">
        <v>377</v>
      </c>
      <c r="E489" s="9">
        <f t="shared" si="170"/>
        <v>1146</v>
      </c>
      <c r="F489" s="12">
        <v>251</v>
      </c>
      <c r="G489" s="13">
        <v>121</v>
      </c>
      <c r="H489" s="9">
        <f t="shared" si="171"/>
        <v>372</v>
      </c>
      <c r="K489" s="132"/>
      <c r="L489" s="75" t="s">
        <v>77</v>
      </c>
      <c r="M489" s="75" t="s">
        <v>10</v>
      </c>
      <c r="N489" s="75">
        <v>1</v>
      </c>
      <c r="O489" s="75">
        <v>10</v>
      </c>
      <c r="P489" s="92">
        <f t="shared" si="168"/>
        <v>11</v>
      </c>
      <c r="Q489" s="75">
        <v>4</v>
      </c>
      <c r="R489" s="75">
        <v>21</v>
      </c>
      <c r="S489" s="92">
        <f t="shared" si="169"/>
        <v>25</v>
      </c>
      <c r="T489" s="96">
        <v>1</v>
      </c>
      <c r="U489" s="96">
        <v>3</v>
      </c>
      <c r="V489" s="92">
        <f t="shared" si="167"/>
        <v>4</v>
      </c>
    </row>
    <row r="490" spans="1:22" ht="35.1" customHeight="1" thickTop="1">
      <c r="A490" s="140" t="s">
        <v>36</v>
      </c>
      <c r="B490" s="17" t="s">
        <v>8</v>
      </c>
      <c r="C490" s="24"/>
      <c r="D490" s="25"/>
      <c r="E490" s="86">
        <f t="shared" si="170"/>
        <v>0</v>
      </c>
      <c r="F490" s="24"/>
      <c r="G490" s="25"/>
      <c r="H490" s="86">
        <f t="shared" si="171"/>
        <v>0</v>
      </c>
      <c r="K490" s="132"/>
      <c r="L490" s="125" t="s">
        <v>83</v>
      </c>
      <c r="M490" s="93" t="s">
        <v>8</v>
      </c>
      <c r="N490" s="75">
        <v>0</v>
      </c>
      <c r="O490" s="75">
        <v>24</v>
      </c>
      <c r="P490" s="92">
        <f t="shared" si="168"/>
        <v>24</v>
      </c>
      <c r="Q490" s="75">
        <v>0</v>
      </c>
      <c r="R490" s="75">
        <v>32</v>
      </c>
      <c r="S490" s="92">
        <f t="shared" si="169"/>
        <v>32</v>
      </c>
      <c r="T490" s="151"/>
      <c r="U490" s="152"/>
      <c r="V490" s="92">
        <f t="shared" si="167"/>
        <v>0</v>
      </c>
    </row>
    <row r="491" spans="1:22" ht="35.1" customHeight="1">
      <c r="A491" s="141"/>
      <c r="B491" s="8" t="s">
        <v>9</v>
      </c>
      <c r="C491" s="12"/>
      <c r="D491" s="13"/>
      <c r="E491" s="9">
        <f t="shared" si="170"/>
        <v>0</v>
      </c>
      <c r="F491" s="12"/>
      <c r="G491" s="13"/>
      <c r="H491" s="9">
        <f t="shared" si="171"/>
        <v>0</v>
      </c>
      <c r="K491" s="132"/>
      <c r="L491" s="126"/>
      <c r="M491" s="75" t="s">
        <v>11</v>
      </c>
      <c r="N491" s="75">
        <v>0</v>
      </c>
      <c r="O491" s="75">
        <v>31</v>
      </c>
      <c r="P491" s="92">
        <f t="shared" si="168"/>
        <v>31</v>
      </c>
      <c r="Q491" s="75">
        <v>0</v>
      </c>
      <c r="R491" s="75">
        <v>54</v>
      </c>
      <c r="S491" s="92">
        <f t="shared" si="169"/>
        <v>54</v>
      </c>
      <c r="T491" s="75">
        <v>0</v>
      </c>
      <c r="U491" s="75">
        <v>0</v>
      </c>
      <c r="V491" s="92">
        <f t="shared" si="167"/>
        <v>0</v>
      </c>
    </row>
    <row r="492" spans="1:22" ht="35.1" customHeight="1">
      <c r="A492" s="141"/>
      <c r="B492" s="8" t="s">
        <v>37</v>
      </c>
      <c r="C492" s="12"/>
      <c r="D492" s="13"/>
      <c r="E492" s="9">
        <f t="shared" si="170"/>
        <v>0</v>
      </c>
      <c r="F492" s="12"/>
      <c r="G492" s="13"/>
      <c r="H492" s="9">
        <f t="shared" si="171"/>
        <v>0</v>
      </c>
      <c r="K492" s="132"/>
      <c r="L492" s="126"/>
      <c r="M492" s="75" t="s">
        <v>12</v>
      </c>
      <c r="N492" s="75">
        <v>0</v>
      </c>
      <c r="O492" s="75">
        <v>64</v>
      </c>
      <c r="P492" s="92">
        <f t="shared" si="168"/>
        <v>64</v>
      </c>
      <c r="Q492" s="75">
        <v>0</v>
      </c>
      <c r="R492" s="75">
        <v>207</v>
      </c>
      <c r="S492" s="92">
        <f t="shared" si="169"/>
        <v>207</v>
      </c>
      <c r="T492" s="75">
        <v>0</v>
      </c>
      <c r="U492" s="75">
        <v>0</v>
      </c>
      <c r="V492" s="92">
        <f t="shared" si="167"/>
        <v>0</v>
      </c>
    </row>
    <row r="493" spans="1:22" ht="35.1" customHeight="1">
      <c r="A493" s="141"/>
      <c r="B493" s="8" t="s">
        <v>10</v>
      </c>
      <c r="C493" s="12">
        <v>649</v>
      </c>
      <c r="D493" s="13">
        <v>4087</v>
      </c>
      <c r="E493" s="9">
        <f t="shared" si="170"/>
        <v>4736</v>
      </c>
      <c r="F493" s="12">
        <v>135</v>
      </c>
      <c r="G493" s="13">
        <v>938</v>
      </c>
      <c r="H493" s="9">
        <f t="shared" si="171"/>
        <v>1073</v>
      </c>
      <c r="K493" s="132"/>
      <c r="L493" s="129" t="s">
        <v>213</v>
      </c>
      <c r="M493" s="94" t="s">
        <v>8</v>
      </c>
      <c r="N493" s="94">
        <f>N490+N484+N480+N479+N478</f>
        <v>27</v>
      </c>
      <c r="O493" s="94">
        <f>O490+O484+O480+O479+O478</f>
        <v>178</v>
      </c>
      <c r="P493" s="92">
        <f t="shared" si="168"/>
        <v>205</v>
      </c>
      <c r="Q493" s="94">
        <f t="shared" ref="Q493:R493" si="172">Q490+Q484+Q480+Q479+Q478</f>
        <v>160</v>
      </c>
      <c r="R493" s="94">
        <f t="shared" si="172"/>
        <v>758</v>
      </c>
      <c r="S493" s="92">
        <f t="shared" si="169"/>
        <v>918</v>
      </c>
      <c r="T493" s="94">
        <v>30</v>
      </c>
      <c r="U493" s="94">
        <v>91</v>
      </c>
      <c r="V493" s="92">
        <f t="shared" si="167"/>
        <v>121</v>
      </c>
    </row>
    <row r="494" spans="1:22" ht="35.1" customHeight="1">
      <c r="A494" s="141"/>
      <c r="B494" s="8" t="s">
        <v>110</v>
      </c>
      <c r="C494" s="12">
        <v>90</v>
      </c>
      <c r="D494" s="13">
        <v>868</v>
      </c>
      <c r="E494" s="9">
        <f t="shared" si="170"/>
        <v>958</v>
      </c>
      <c r="F494" s="12">
        <v>23</v>
      </c>
      <c r="G494" s="13">
        <v>276</v>
      </c>
      <c r="H494" s="9">
        <f t="shared" si="171"/>
        <v>299</v>
      </c>
      <c r="K494" s="132"/>
      <c r="L494" s="129"/>
      <c r="M494" s="94" t="s">
        <v>9</v>
      </c>
      <c r="N494" s="94">
        <f>N485+N481+N475</f>
        <v>29</v>
      </c>
      <c r="O494" s="94">
        <f>O485+O481+O475</f>
        <v>134</v>
      </c>
      <c r="P494" s="92">
        <f t="shared" si="168"/>
        <v>163</v>
      </c>
      <c r="Q494" s="94">
        <f t="shared" ref="Q494:R494" si="173">Q485+Q481+Q475</f>
        <v>270</v>
      </c>
      <c r="R494" s="94">
        <f t="shared" si="173"/>
        <v>574</v>
      </c>
      <c r="S494" s="92">
        <f t="shared" si="169"/>
        <v>844</v>
      </c>
      <c r="T494" s="94">
        <f t="shared" ref="T494:U494" si="174">T485+T481+T475</f>
        <v>10</v>
      </c>
      <c r="U494" s="94">
        <f t="shared" si="174"/>
        <v>33</v>
      </c>
      <c r="V494" s="92">
        <f t="shared" si="167"/>
        <v>43</v>
      </c>
    </row>
    <row r="495" spans="1:22" ht="35.1" customHeight="1">
      <c r="A495" s="141"/>
      <c r="B495" s="8" t="s">
        <v>11</v>
      </c>
      <c r="C495" s="12">
        <v>604</v>
      </c>
      <c r="D495" s="13">
        <v>3619</v>
      </c>
      <c r="E495" s="9">
        <f t="shared" si="170"/>
        <v>4223</v>
      </c>
      <c r="F495" s="12">
        <v>78</v>
      </c>
      <c r="G495" s="13">
        <v>791</v>
      </c>
      <c r="H495" s="9">
        <f t="shared" si="171"/>
        <v>869</v>
      </c>
      <c r="K495" s="132"/>
      <c r="L495" s="129"/>
      <c r="M495" s="94" t="s">
        <v>10</v>
      </c>
      <c r="N495" s="94">
        <f>N489+N486+N482+N476</f>
        <v>25</v>
      </c>
      <c r="O495" s="94">
        <f>O489+O486+O482+O476</f>
        <v>171</v>
      </c>
      <c r="P495" s="92">
        <f t="shared" si="168"/>
        <v>196</v>
      </c>
      <c r="Q495" s="94">
        <f>Q489+Q486+Q482+Q476</f>
        <v>129</v>
      </c>
      <c r="R495" s="94">
        <f>R489+R486+R482+R476</f>
        <v>731</v>
      </c>
      <c r="S495" s="92">
        <f t="shared" si="169"/>
        <v>860</v>
      </c>
      <c r="T495" s="94">
        <f>T489+T486+T482+T476</f>
        <v>11</v>
      </c>
      <c r="U495" s="94">
        <f>U489+U486+U482+U476</f>
        <v>108</v>
      </c>
      <c r="V495" s="92">
        <f t="shared" si="167"/>
        <v>119</v>
      </c>
    </row>
    <row r="496" spans="1:22" ht="35.1" customHeight="1">
      <c r="A496" s="141"/>
      <c r="B496" s="8" t="s">
        <v>32</v>
      </c>
      <c r="C496" s="12">
        <v>136</v>
      </c>
      <c r="D496" s="13">
        <v>780</v>
      </c>
      <c r="E496" s="9">
        <f t="shared" si="170"/>
        <v>916</v>
      </c>
      <c r="F496" s="12">
        <v>36</v>
      </c>
      <c r="G496" s="13">
        <v>198</v>
      </c>
      <c r="H496" s="9">
        <f t="shared" si="171"/>
        <v>234</v>
      </c>
      <c r="K496" s="132"/>
      <c r="L496" s="129"/>
      <c r="M496" s="94" t="s">
        <v>11</v>
      </c>
      <c r="N496" s="94">
        <f>N491+N487+N483+N477</f>
        <v>19</v>
      </c>
      <c r="O496" s="94">
        <f>O491+O487+O483+O477</f>
        <v>148</v>
      </c>
      <c r="P496" s="92">
        <f t="shared" si="168"/>
        <v>167</v>
      </c>
      <c r="Q496" s="94">
        <f>Q491+Q487+Q483+Q477</f>
        <v>117</v>
      </c>
      <c r="R496" s="94">
        <f>R491+R487+R483+R477</f>
        <v>609</v>
      </c>
      <c r="S496" s="92">
        <f t="shared" si="169"/>
        <v>726</v>
      </c>
      <c r="T496" s="94">
        <f>T491+T487+T483+T477</f>
        <v>44</v>
      </c>
      <c r="U496" s="94">
        <f>U491+U487+U483+U477</f>
        <v>51</v>
      </c>
      <c r="V496" s="92">
        <f t="shared" si="167"/>
        <v>95</v>
      </c>
    </row>
    <row r="497" spans="1:22" ht="35.1" customHeight="1">
      <c r="A497" s="141"/>
      <c r="B497" s="8" t="s">
        <v>24</v>
      </c>
      <c r="C497" s="12"/>
      <c r="D497" s="13"/>
      <c r="E497" s="9">
        <f t="shared" si="170"/>
        <v>0</v>
      </c>
      <c r="F497" s="12"/>
      <c r="G497" s="13"/>
      <c r="H497" s="9">
        <f t="shared" si="171"/>
        <v>0</v>
      </c>
      <c r="K497" s="132"/>
      <c r="L497" s="129"/>
      <c r="M497" s="94" t="s">
        <v>12</v>
      </c>
      <c r="N497" s="94">
        <f>N492+N488</f>
        <v>3</v>
      </c>
      <c r="O497" s="94">
        <f>O492+O488</f>
        <v>79</v>
      </c>
      <c r="P497" s="92">
        <f t="shared" si="168"/>
        <v>82</v>
      </c>
      <c r="Q497" s="94">
        <f>Q492+Q488</f>
        <v>51</v>
      </c>
      <c r="R497" s="94">
        <f>R492+R488</f>
        <v>359</v>
      </c>
      <c r="S497" s="92">
        <f t="shared" si="169"/>
        <v>410</v>
      </c>
      <c r="T497" s="94">
        <f>T492+T488</f>
        <v>4</v>
      </c>
      <c r="U497" s="94">
        <f>U492+U488</f>
        <v>20</v>
      </c>
      <c r="V497" s="92">
        <f t="shared" si="167"/>
        <v>24</v>
      </c>
    </row>
    <row r="498" spans="1:22" s="104" customFormat="1" ht="35.1" customHeight="1">
      <c r="A498" s="141"/>
      <c r="B498" s="10"/>
      <c r="C498" s="49"/>
      <c r="D498" s="50"/>
      <c r="E498" s="10"/>
      <c r="F498" s="49"/>
      <c r="G498" s="50"/>
      <c r="H498" s="10"/>
      <c r="K498" s="130" t="s">
        <v>222</v>
      </c>
      <c r="L498" s="93" t="s">
        <v>214</v>
      </c>
      <c r="M498" s="93" t="s">
        <v>220</v>
      </c>
      <c r="N498" s="75">
        <v>0</v>
      </c>
      <c r="O498" s="75">
        <v>19</v>
      </c>
      <c r="P498" s="92">
        <f t="shared" ref="P498:P512" si="175">SUM(N498:O498)</f>
        <v>19</v>
      </c>
      <c r="Q498" s="75">
        <v>10</v>
      </c>
      <c r="R498" s="75">
        <v>67</v>
      </c>
      <c r="S498" s="92">
        <f t="shared" ref="S498:S507" si="176">SUM(Q498:R498)</f>
        <v>77</v>
      </c>
      <c r="T498" s="75">
        <v>0</v>
      </c>
      <c r="U498" s="75">
        <v>0</v>
      </c>
      <c r="V498" s="92">
        <f t="shared" si="167"/>
        <v>0</v>
      </c>
    </row>
    <row r="499" spans="1:22" s="104" customFormat="1" ht="35.1" customHeight="1">
      <c r="A499" s="141"/>
      <c r="B499" s="10"/>
      <c r="C499" s="49"/>
      <c r="D499" s="50"/>
      <c r="E499" s="10"/>
      <c r="F499" s="49"/>
      <c r="G499" s="50"/>
      <c r="H499" s="10"/>
      <c r="K499" s="130"/>
      <c r="L499" s="125" t="s">
        <v>76</v>
      </c>
      <c r="M499" s="93" t="s">
        <v>220</v>
      </c>
      <c r="N499" s="75">
        <v>3</v>
      </c>
      <c r="O499" s="75">
        <v>43</v>
      </c>
      <c r="P499" s="92">
        <f t="shared" si="175"/>
        <v>46</v>
      </c>
      <c r="Q499" s="75">
        <v>22</v>
      </c>
      <c r="R499" s="75">
        <v>161</v>
      </c>
      <c r="S499" s="92">
        <f t="shared" si="176"/>
        <v>183</v>
      </c>
      <c r="T499" s="75">
        <v>4</v>
      </c>
      <c r="U499" s="75">
        <v>26</v>
      </c>
      <c r="V499" s="92">
        <f t="shared" si="167"/>
        <v>30</v>
      </c>
    </row>
    <row r="500" spans="1:22" s="104" customFormat="1" ht="35.1" customHeight="1">
      <c r="A500" s="141"/>
      <c r="B500" s="10"/>
      <c r="C500" s="49"/>
      <c r="D500" s="50"/>
      <c r="E500" s="10"/>
      <c r="F500" s="49"/>
      <c r="G500" s="50"/>
      <c r="H500" s="10"/>
      <c r="K500" s="130"/>
      <c r="L500" s="125"/>
      <c r="M500" s="75" t="s">
        <v>200</v>
      </c>
      <c r="N500" s="75">
        <v>18</v>
      </c>
      <c r="O500" s="75">
        <v>45</v>
      </c>
      <c r="P500" s="92">
        <f t="shared" si="175"/>
        <v>63</v>
      </c>
      <c r="Q500" s="75">
        <v>50</v>
      </c>
      <c r="R500" s="75">
        <v>153</v>
      </c>
      <c r="S500" s="92">
        <f t="shared" si="176"/>
        <v>203</v>
      </c>
      <c r="T500" s="75">
        <v>0</v>
      </c>
      <c r="U500" s="75">
        <v>0</v>
      </c>
      <c r="V500" s="92">
        <f t="shared" si="167"/>
        <v>0</v>
      </c>
    </row>
    <row r="501" spans="1:22" s="104" customFormat="1" ht="35.1" customHeight="1">
      <c r="A501" s="141"/>
      <c r="B501" s="10"/>
      <c r="C501" s="49"/>
      <c r="D501" s="50"/>
      <c r="E501" s="10"/>
      <c r="F501" s="49"/>
      <c r="G501" s="50"/>
      <c r="H501" s="10"/>
      <c r="K501" s="130"/>
      <c r="L501" s="125"/>
      <c r="M501" s="75" t="s">
        <v>201</v>
      </c>
      <c r="N501" s="75">
        <v>2</v>
      </c>
      <c r="O501" s="75">
        <v>48</v>
      </c>
      <c r="P501" s="92">
        <f t="shared" si="175"/>
        <v>50</v>
      </c>
      <c r="Q501" s="75">
        <v>12</v>
      </c>
      <c r="R501" s="75">
        <v>167</v>
      </c>
      <c r="S501" s="92">
        <f t="shared" si="176"/>
        <v>179</v>
      </c>
      <c r="T501" s="96">
        <v>8</v>
      </c>
      <c r="U501" s="96">
        <v>97</v>
      </c>
      <c r="V501" s="92">
        <f t="shared" si="167"/>
        <v>105</v>
      </c>
    </row>
    <row r="502" spans="1:22" s="104" customFormat="1" ht="35.1" customHeight="1">
      <c r="A502" s="141"/>
      <c r="B502" s="10"/>
      <c r="C502" s="49"/>
      <c r="D502" s="50"/>
      <c r="E502" s="10"/>
      <c r="F502" s="49"/>
      <c r="G502" s="50"/>
      <c r="H502" s="10"/>
      <c r="K502" s="130"/>
      <c r="L502" s="125"/>
      <c r="M502" s="75" t="s">
        <v>205</v>
      </c>
      <c r="N502" s="75">
        <v>3</v>
      </c>
      <c r="O502" s="75">
        <v>40</v>
      </c>
      <c r="P502" s="92">
        <f t="shared" si="175"/>
        <v>43</v>
      </c>
      <c r="Q502" s="75">
        <v>25</v>
      </c>
      <c r="R502" s="75">
        <v>181</v>
      </c>
      <c r="S502" s="92">
        <f t="shared" si="176"/>
        <v>206</v>
      </c>
      <c r="T502" s="96">
        <v>6</v>
      </c>
      <c r="U502" s="96">
        <v>19</v>
      </c>
      <c r="V502" s="92">
        <f t="shared" si="167"/>
        <v>25</v>
      </c>
    </row>
    <row r="503" spans="1:22" s="104" customFormat="1" ht="35.1" customHeight="1">
      <c r="A503" s="141"/>
      <c r="B503" s="10"/>
      <c r="C503" s="49"/>
      <c r="D503" s="50"/>
      <c r="E503" s="10"/>
      <c r="F503" s="49"/>
      <c r="G503" s="50"/>
      <c r="H503" s="10"/>
      <c r="K503" s="130"/>
      <c r="L503" s="125"/>
      <c r="M503" s="75" t="s">
        <v>219</v>
      </c>
      <c r="N503" s="75">
        <v>17</v>
      </c>
      <c r="O503" s="75">
        <v>30</v>
      </c>
      <c r="P503" s="92">
        <f t="shared" si="175"/>
        <v>47</v>
      </c>
      <c r="Q503" s="75">
        <v>44</v>
      </c>
      <c r="R503" s="75">
        <v>105</v>
      </c>
      <c r="S503" s="92">
        <f t="shared" si="176"/>
        <v>149</v>
      </c>
      <c r="T503" s="96">
        <v>1</v>
      </c>
      <c r="U503" s="96">
        <v>11</v>
      </c>
      <c r="V503" s="92">
        <f t="shared" si="167"/>
        <v>12</v>
      </c>
    </row>
    <row r="504" spans="1:22" s="104" customFormat="1" ht="35.1" customHeight="1">
      <c r="A504" s="141"/>
      <c r="B504" s="10"/>
      <c r="C504" s="49"/>
      <c r="D504" s="50"/>
      <c r="E504" s="10"/>
      <c r="F504" s="49"/>
      <c r="G504" s="50"/>
      <c r="H504" s="10"/>
      <c r="K504" s="130"/>
      <c r="L504" s="75" t="s">
        <v>83</v>
      </c>
      <c r="M504" s="75" t="s">
        <v>219</v>
      </c>
      <c r="N504" s="75">
        <v>14</v>
      </c>
      <c r="O504" s="75">
        <v>37</v>
      </c>
      <c r="P504" s="92">
        <f t="shared" si="175"/>
        <v>51</v>
      </c>
      <c r="Q504" s="75">
        <v>40</v>
      </c>
      <c r="R504" s="75">
        <v>117</v>
      </c>
      <c r="S504" s="92">
        <f t="shared" si="176"/>
        <v>157</v>
      </c>
      <c r="T504" s="75">
        <v>0</v>
      </c>
      <c r="U504" s="75">
        <v>0</v>
      </c>
      <c r="V504" s="92">
        <f t="shared" si="167"/>
        <v>0</v>
      </c>
    </row>
    <row r="505" spans="1:22" s="104" customFormat="1" ht="35.1" customHeight="1">
      <c r="A505" s="141"/>
      <c r="B505" s="10"/>
      <c r="C505" s="49"/>
      <c r="D505" s="50"/>
      <c r="E505" s="10"/>
      <c r="F505" s="49"/>
      <c r="G505" s="50"/>
      <c r="H505" s="10"/>
      <c r="K505" s="130"/>
      <c r="L505" s="129" t="s">
        <v>215</v>
      </c>
      <c r="M505" s="94" t="s">
        <v>220</v>
      </c>
      <c r="N505" s="94">
        <f>N498+N499</f>
        <v>3</v>
      </c>
      <c r="O505" s="94">
        <f>O498+O499</f>
        <v>62</v>
      </c>
      <c r="P505" s="92">
        <f t="shared" si="175"/>
        <v>65</v>
      </c>
      <c r="Q505" s="94">
        <f t="shared" ref="Q505:R505" si="177">Q498+Q499</f>
        <v>32</v>
      </c>
      <c r="R505" s="94">
        <f t="shared" si="177"/>
        <v>228</v>
      </c>
      <c r="S505" s="92">
        <f t="shared" si="176"/>
        <v>260</v>
      </c>
      <c r="T505" s="94">
        <f t="shared" ref="T505:U505" si="178">T498+T499</f>
        <v>4</v>
      </c>
      <c r="U505" s="94">
        <f t="shared" si="178"/>
        <v>26</v>
      </c>
      <c r="V505" s="92">
        <f t="shared" si="167"/>
        <v>30</v>
      </c>
    </row>
    <row r="506" spans="1:22" s="104" customFormat="1" ht="35.1" customHeight="1">
      <c r="A506" s="141"/>
      <c r="B506" s="10"/>
      <c r="C506" s="49"/>
      <c r="D506" s="50"/>
      <c r="E506" s="10"/>
      <c r="F506" s="49"/>
      <c r="G506" s="50"/>
      <c r="H506" s="10"/>
      <c r="K506" s="130"/>
      <c r="L506" s="129"/>
      <c r="M506" s="94" t="s">
        <v>127</v>
      </c>
      <c r="N506" s="94">
        <f t="shared" ref="N506:O508" si="179">N500</f>
        <v>18</v>
      </c>
      <c r="O506" s="94">
        <f t="shared" si="179"/>
        <v>45</v>
      </c>
      <c r="P506" s="92">
        <f t="shared" si="175"/>
        <v>63</v>
      </c>
      <c r="Q506" s="94">
        <f t="shared" ref="Q506:R506" si="180">Q500</f>
        <v>50</v>
      </c>
      <c r="R506" s="94">
        <f t="shared" si="180"/>
        <v>153</v>
      </c>
      <c r="S506" s="92">
        <f t="shared" si="176"/>
        <v>203</v>
      </c>
      <c r="T506" s="94">
        <f t="shared" ref="T506:U506" si="181">T500</f>
        <v>0</v>
      </c>
      <c r="U506" s="94">
        <f t="shared" si="181"/>
        <v>0</v>
      </c>
      <c r="V506" s="92">
        <f t="shared" si="167"/>
        <v>0</v>
      </c>
    </row>
    <row r="507" spans="1:22" s="104" customFormat="1" ht="35.1" customHeight="1">
      <c r="A507" s="141"/>
      <c r="B507" s="10"/>
      <c r="C507" s="49"/>
      <c r="D507" s="50"/>
      <c r="E507" s="10"/>
      <c r="F507" s="49"/>
      <c r="G507" s="50"/>
      <c r="H507" s="10"/>
      <c r="K507" s="130"/>
      <c r="L507" s="129"/>
      <c r="M507" s="94" t="s">
        <v>201</v>
      </c>
      <c r="N507" s="94">
        <f t="shared" si="179"/>
        <v>2</v>
      </c>
      <c r="O507" s="94">
        <f t="shared" si="179"/>
        <v>48</v>
      </c>
      <c r="P507" s="92">
        <f t="shared" si="175"/>
        <v>50</v>
      </c>
      <c r="Q507" s="94">
        <f t="shared" ref="Q507:R507" si="182">Q501</f>
        <v>12</v>
      </c>
      <c r="R507" s="94">
        <f t="shared" si="182"/>
        <v>167</v>
      </c>
      <c r="S507" s="92">
        <f t="shared" si="176"/>
        <v>179</v>
      </c>
      <c r="T507" s="94">
        <f t="shared" ref="T507:U507" si="183">T501</f>
        <v>8</v>
      </c>
      <c r="U507" s="94">
        <f t="shared" si="183"/>
        <v>97</v>
      </c>
      <c r="V507" s="92">
        <f t="shared" si="167"/>
        <v>105</v>
      </c>
    </row>
    <row r="508" spans="1:22" s="104" customFormat="1" ht="35.1" customHeight="1">
      <c r="A508" s="141"/>
      <c r="B508" s="10"/>
      <c r="C508" s="49"/>
      <c r="D508" s="50"/>
      <c r="E508" s="10"/>
      <c r="F508" s="49"/>
      <c r="G508" s="50"/>
      <c r="H508" s="10"/>
      <c r="K508" s="130"/>
      <c r="L508" s="129"/>
      <c r="M508" s="94" t="s">
        <v>205</v>
      </c>
      <c r="N508" s="94">
        <f t="shared" si="179"/>
        <v>3</v>
      </c>
      <c r="O508" s="94">
        <f t="shared" si="179"/>
        <v>40</v>
      </c>
      <c r="P508" s="92">
        <f t="shared" si="175"/>
        <v>43</v>
      </c>
      <c r="Q508" s="94">
        <f t="shared" ref="Q508:R508" si="184">Q502</f>
        <v>25</v>
      </c>
      <c r="R508" s="94">
        <f t="shared" si="184"/>
        <v>181</v>
      </c>
      <c r="S508" s="92">
        <f>SUM(Q508:R508)</f>
        <v>206</v>
      </c>
      <c r="T508" s="94">
        <f t="shared" ref="T508:U508" si="185">T502</f>
        <v>6</v>
      </c>
      <c r="U508" s="94">
        <f t="shared" si="185"/>
        <v>19</v>
      </c>
      <c r="V508" s="92">
        <f t="shared" si="167"/>
        <v>25</v>
      </c>
    </row>
    <row r="509" spans="1:22" s="104" customFormat="1" ht="35.1" customHeight="1">
      <c r="A509" s="141"/>
      <c r="B509" s="10"/>
      <c r="C509" s="49"/>
      <c r="D509" s="50"/>
      <c r="E509" s="10"/>
      <c r="F509" s="49"/>
      <c r="G509" s="50"/>
      <c r="H509" s="10"/>
      <c r="K509" s="130"/>
      <c r="L509" s="129"/>
      <c r="M509" s="94" t="s">
        <v>219</v>
      </c>
      <c r="N509" s="94">
        <f>N504+N503</f>
        <v>31</v>
      </c>
      <c r="O509" s="94">
        <f>O504+O503</f>
        <v>67</v>
      </c>
      <c r="P509" s="92">
        <f t="shared" si="175"/>
        <v>98</v>
      </c>
      <c r="Q509" s="94">
        <f t="shared" ref="Q509:R509" si="186">Q504+Q503</f>
        <v>84</v>
      </c>
      <c r="R509" s="94">
        <f t="shared" si="186"/>
        <v>222</v>
      </c>
      <c r="S509" s="92">
        <f t="shared" ref="S509:S513" si="187">SUM(Q509:R509)</f>
        <v>306</v>
      </c>
      <c r="T509" s="94">
        <f t="shared" ref="T509:U509" si="188">T503+T504</f>
        <v>1</v>
      </c>
      <c r="U509" s="94">
        <f t="shared" si="188"/>
        <v>11</v>
      </c>
      <c r="V509" s="92">
        <f t="shared" si="167"/>
        <v>12</v>
      </c>
    </row>
    <row r="510" spans="1:22" s="104" customFormat="1" ht="35.1" customHeight="1">
      <c r="A510" s="141"/>
      <c r="B510" s="10"/>
      <c r="C510" s="49"/>
      <c r="D510" s="50"/>
      <c r="E510" s="10"/>
      <c r="F510" s="49"/>
      <c r="G510" s="50"/>
      <c r="H510" s="10"/>
      <c r="K510" s="130" t="s">
        <v>223</v>
      </c>
      <c r="L510" s="93" t="s">
        <v>108</v>
      </c>
      <c r="M510" s="93" t="s">
        <v>209</v>
      </c>
      <c r="N510" s="75">
        <v>2</v>
      </c>
      <c r="O510" s="75">
        <v>9</v>
      </c>
      <c r="P510" s="92">
        <f t="shared" si="175"/>
        <v>11</v>
      </c>
      <c r="Q510" s="75">
        <v>7</v>
      </c>
      <c r="R510" s="75">
        <v>20</v>
      </c>
      <c r="S510" s="92">
        <f t="shared" si="187"/>
        <v>27</v>
      </c>
      <c r="T510" s="75">
        <v>0</v>
      </c>
      <c r="U510" s="75">
        <v>0</v>
      </c>
      <c r="V510" s="92">
        <f t="shared" si="167"/>
        <v>0</v>
      </c>
    </row>
    <row r="511" spans="1:22" s="104" customFormat="1" ht="35.1" customHeight="1">
      <c r="A511" s="141"/>
      <c r="B511" s="10"/>
      <c r="C511" s="49"/>
      <c r="D511" s="50"/>
      <c r="E511" s="10"/>
      <c r="F511" s="49"/>
      <c r="G511" s="50"/>
      <c r="H511" s="10"/>
      <c r="K511" s="130"/>
      <c r="L511" s="125" t="s">
        <v>109</v>
      </c>
      <c r="M511" s="93" t="s">
        <v>209</v>
      </c>
      <c r="N511" s="75">
        <v>6</v>
      </c>
      <c r="O511" s="75">
        <v>28</v>
      </c>
      <c r="P511" s="92">
        <f t="shared" si="175"/>
        <v>34</v>
      </c>
      <c r="Q511" s="75">
        <v>24</v>
      </c>
      <c r="R511" s="75">
        <v>99</v>
      </c>
      <c r="S511" s="92">
        <f t="shared" si="187"/>
        <v>123</v>
      </c>
      <c r="T511" s="75">
        <v>2</v>
      </c>
      <c r="U511" s="75">
        <v>5</v>
      </c>
      <c r="V511" s="92">
        <f t="shared" si="167"/>
        <v>7</v>
      </c>
    </row>
    <row r="512" spans="1:22" s="104" customFormat="1" ht="35.1" customHeight="1">
      <c r="A512" s="141"/>
      <c r="B512" s="10"/>
      <c r="C512" s="49"/>
      <c r="D512" s="50"/>
      <c r="E512" s="10"/>
      <c r="F512" s="49"/>
      <c r="G512" s="50"/>
      <c r="H512" s="10"/>
      <c r="K512" s="130"/>
      <c r="L512" s="125"/>
      <c r="M512" s="75" t="s">
        <v>218</v>
      </c>
      <c r="N512" s="75">
        <v>0</v>
      </c>
      <c r="O512" s="75">
        <v>29</v>
      </c>
      <c r="P512" s="92">
        <f t="shared" si="175"/>
        <v>29</v>
      </c>
      <c r="Q512" s="75">
        <v>0</v>
      </c>
      <c r="R512" s="75">
        <v>29</v>
      </c>
      <c r="S512" s="92">
        <f t="shared" si="187"/>
        <v>29</v>
      </c>
      <c r="T512" s="96">
        <v>1</v>
      </c>
      <c r="U512" s="96">
        <v>4</v>
      </c>
      <c r="V512" s="92">
        <f t="shared" si="167"/>
        <v>5</v>
      </c>
    </row>
    <row r="513" spans="1:22" s="104" customFormat="1" ht="35.1" customHeight="1">
      <c r="A513" s="141"/>
      <c r="B513" s="10"/>
      <c r="C513" s="49"/>
      <c r="D513" s="50"/>
      <c r="E513" s="10"/>
      <c r="F513" s="49"/>
      <c r="G513" s="50"/>
      <c r="H513" s="10"/>
      <c r="K513" s="130"/>
      <c r="L513" s="129" t="s">
        <v>216</v>
      </c>
      <c r="M513" s="94" t="s">
        <v>217</v>
      </c>
      <c r="N513" s="94">
        <f>N511+N510</f>
        <v>8</v>
      </c>
      <c r="O513" s="94">
        <f>O511+O510</f>
        <v>37</v>
      </c>
      <c r="P513" s="92">
        <f t="shared" ref="P513:P514" si="189">SUM(N513:O513)</f>
        <v>45</v>
      </c>
      <c r="Q513" s="94">
        <f t="shared" ref="Q513:R513" si="190">Q511+Q510</f>
        <v>31</v>
      </c>
      <c r="R513" s="94">
        <f t="shared" si="190"/>
        <v>119</v>
      </c>
      <c r="S513" s="92">
        <f t="shared" si="187"/>
        <v>150</v>
      </c>
      <c r="T513" s="94">
        <f t="shared" ref="T513:U513" si="191">T511+T510</f>
        <v>2</v>
      </c>
      <c r="U513" s="94">
        <f t="shared" si="191"/>
        <v>5</v>
      </c>
      <c r="V513" s="92">
        <f t="shared" si="167"/>
        <v>7</v>
      </c>
    </row>
    <row r="514" spans="1:22" s="104" customFormat="1" ht="35.1" customHeight="1">
      <c r="A514" s="141"/>
      <c r="B514" s="10"/>
      <c r="C514" s="49"/>
      <c r="D514" s="50"/>
      <c r="E514" s="10"/>
      <c r="F514" s="49"/>
      <c r="G514" s="50"/>
      <c r="H514" s="10"/>
      <c r="K514" s="130"/>
      <c r="L514" s="129"/>
      <c r="M514" s="94" t="s">
        <v>218</v>
      </c>
      <c r="N514" s="94">
        <f>N512</f>
        <v>0</v>
      </c>
      <c r="O514" s="94">
        <f>O512</f>
        <v>29</v>
      </c>
      <c r="P514" s="92">
        <f t="shared" si="189"/>
        <v>29</v>
      </c>
      <c r="Q514" s="94">
        <f t="shared" ref="Q514:R514" si="192">Q512</f>
        <v>0</v>
      </c>
      <c r="R514" s="94">
        <f t="shared" si="192"/>
        <v>29</v>
      </c>
      <c r="S514" s="92">
        <f t="shared" ref="S514" si="193">SUM(Q514:R514)</f>
        <v>29</v>
      </c>
      <c r="T514" s="94">
        <f t="shared" ref="T514:U514" si="194">T512</f>
        <v>1</v>
      </c>
      <c r="U514" s="94">
        <f t="shared" si="194"/>
        <v>4</v>
      </c>
      <c r="V514" s="92">
        <f t="shared" si="167"/>
        <v>5</v>
      </c>
    </row>
    <row r="515" spans="1:22" ht="35.1" customHeight="1">
      <c r="A515" s="141"/>
      <c r="B515" s="8" t="s">
        <v>11</v>
      </c>
      <c r="C515" s="12">
        <v>0</v>
      </c>
      <c r="D515" s="13">
        <v>0</v>
      </c>
      <c r="E515" s="9">
        <f t="shared" si="170"/>
        <v>0</v>
      </c>
      <c r="F515" s="12">
        <v>0</v>
      </c>
      <c r="G515" s="13">
        <v>0</v>
      </c>
      <c r="H515" s="9">
        <f t="shared" si="171"/>
        <v>0</v>
      </c>
      <c r="K515" s="125" t="s">
        <v>38</v>
      </c>
      <c r="L515" s="125"/>
      <c r="M515" s="93" t="s">
        <v>8</v>
      </c>
      <c r="N515" s="95">
        <v>40</v>
      </c>
      <c r="O515" s="95">
        <v>33</v>
      </c>
      <c r="P515" s="92">
        <f t="shared" si="168"/>
        <v>73</v>
      </c>
      <c r="Q515" s="95">
        <v>267</v>
      </c>
      <c r="R515" s="95">
        <v>224</v>
      </c>
      <c r="S515" s="92">
        <f t="shared" si="169"/>
        <v>491</v>
      </c>
      <c r="T515" s="96">
        <v>14</v>
      </c>
      <c r="U515" s="96">
        <v>17</v>
      </c>
      <c r="V515" s="92">
        <f t="shared" si="167"/>
        <v>31</v>
      </c>
    </row>
    <row r="516" spans="1:22" ht="35.1" customHeight="1" thickBot="1">
      <c r="A516" s="142"/>
      <c r="B516" s="21" t="s">
        <v>12</v>
      </c>
      <c r="C516" s="22"/>
      <c r="D516" s="23"/>
      <c r="E516" s="87">
        <f t="shared" si="170"/>
        <v>0</v>
      </c>
      <c r="F516" s="22"/>
      <c r="G516" s="23"/>
      <c r="H516" s="87">
        <f t="shared" si="171"/>
        <v>0</v>
      </c>
      <c r="K516" s="126"/>
      <c r="L516" s="126"/>
      <c r="M516" s="75" t="s">
        <v>9</v>
      </c>
      <c r="N516" s="95">
        <v>15</v>
      </c>
      <c r="O516" s="95">
        <v>28</v>
      </c>
      <c r="P516" s="92">
        <f t="shared" si="168"/>
        <v>43</v>
      </c>
      <c r="Q516" s="95">
        <v>98</v>
      </c>
      <c r="R516" s="95">
        <v>154</v>
      </c>
      <c r="S516" s="92">
        <f t="shared" si="169"/>
        <v>252</v>
      </c>
      <c r="T516" s="95">
        <v>0</v>
      </c>
      <c r="U516" s="95">
        <v>0</v>
      </c>
      <c r="V516" s="92">
        <f t="shared" si="167"/>
        <v>0</v>
      </c>
    </row>
    <row r="517" spans="1:22" ht="35.1" customHeight="1" thickTop="1" thickBot="1">
      <c r="A517" s="80"/>
      <c r="B517" s="8" t="s">
        <v>11</v>
      </c>
      <c r="C517" s="80">
        <v>0</v>
      </c>
      <c r="D517" s="26">
        <v>0</v>
      </c>
      <c r="E517" s="9">
        <f t="shared" ref="E517" si="195">C517+D517</f>
        <v>0</v>
      </c>
      <c r="F517" s="80">
        <v>0</v>
      </c>
      <c r="G517" s="26">
        <v>0</v>
      </c>
      <c r="H517" s="9">
        <f t="shared" ref="H517" si="196">G517+F517</f>
        <v>0</v>
      </c>
      <c r="K517" s="125" t="s">
        <v>39</v>
      </c>
      <c r="L517" s="125"/>
      <c r="M517" s="93" t="s">
        <v>8</v>
      </c>
      <c r="N517" s="75">
        <v>10</v>
      </c>
      <c r="O517" s="75">
        <v>6</v>
      </c>
      <c r="P517" s="92">
        <f t="shared" si="168"/>
        <v>16</v>
      </c>
      <c r="Q517" s="75">
        <v>79</v>
      </c>
      <c r="R517" s="75">
        <v>28</v>
      </c>
      <c r="S517" s="92">
        <f t="shared" si="169"/>
        <v>107</v>
      </c>
      <c r="T517" s="96">
        <v>3</v>
      </c>
      <c r="U517" s="96">
        <v>0</v>
      </c>
      <c r="V517" s="92">
        <f t="shared" si="167"/>
        <v>3</v>
      </c>
    </row>
    <row r="518" spans="1:22" ht="35.1" customHeight="1" thickTop="1">
      <c r="A518" s="140" t="s">
        <v>41</v>
      </c>
      <c r="B518" s="17" t="s">
        <v>8</v>
      </c>
      <c r="C518" s="79"/>
      <c r="D518" s="28"/>
      <c r="E518" s="86">
        <f t="shared" ref="E518:E528" si="197">C518+D518</f>
        <v>0</v>
      </c>
      <c r="F518" s="79"/>
      <c r="G518" s="28"/>
      <c r="H518" s="86">
        <f t="shared" ref="H518:H528" si="198">G518+F518</f>
        <v>0</v>
      </c>
      <c r="K518" s="125" t="s">
        <v>40</v>
      </c>
      <c r="L518" s="125"/>
      <c r="M518" s="75" t="s">
        <v>11</v>
      </c>
      <c r="N518" s="75">
        <v>28</v>
      </c>
      <c r="O518" s="75">
        <v>44</v>
      </c>
      <c r="P518" s="92">
        <f t="shared" si="168"/>
        <v>72</v>
      </c>
      <c r="Q518" s="75">
        <v>99</v>
      </c>
      <c r="R518" s="75">
        <v>139</v>
      </c>
      <c r="S518" s="92">
        <f t="shared" si="169"/>
        <v>238</v>
      </c>
      <c r="T518" s="96">
        <v>17</v>
      </c>
      <c r="U518" s="96">
        <v>22</v>
      </c>
      <c r="V518" s="92">
        <f t="shared" si="167"/>
        <v>39</v>
      </c>
    </row>
    <row r="519" spans="1:22" ht="35.1" customHeight="1">
      <c r="A519" s="141"/>
      <c r="B519" s="8" t="s">
        <v>10</v>
      </c>
      <c r="C519" s="80">
        <v>228</v>
      </c>
      <c r="D519" s="26">
        <v>140</v>
      </c>
      <c r="E519" s="9">
        <f t="shared" si="197"/>
        <v>368</v>
      </c>
      <c r="F519" s="80">
        <v>62</v>
      </c>
      <c r="G519" s="26">
        <v>52</v>
      </c>
      <c r="H519" s="9">
        <f t="shared" si="198"/>
        <v>114</v>
      </c>
      <c r="K519" s="125" t="s">
        <v>41</v>
      </c>
      <c r="L519" s="125"/>
      <c r="M519" s="75" t="s">
        <v>9</v>
      </c>
      <c r="N519" s="75">
        <v>2</v>
      </c>
      <c r="O519" s="75">
        <v>0</v>
      </c>
      <c r="P519" s="92">
        <f t="shared" ref="P519:P529" si="199">SUM(N519:O519)</f>
        <v>2</v>
      </c>
      <c r="Q519" s="75">
        <v>4</v>
      </c>
      <c r="R519" s="75">
        <v>0</v>
      </c>
      <c r="S519" s="92">
        <f t="shared" ref="S519:S529" si="200">SUM(Q519:R519)</f>
        <v>4</v>
      </c>
      <c r="T519" s="75">
        <v>0</v>
      </c>
      <c r="U519" s="75">
        <v>0</v>
      </c>
      <c r="V519" s="92">
        <f t="shared" si="167"/>
        <v>0</v>
      </c>
    </row>
    <row r="520" spans="1:22" ht="35.1" customHeight="1" thickBot="1">
      <c r="A520" s="141"/>
      <c r="B520" s="8" t="s">
        <v>11</v>
      </c>
      <c r="C520" s="80">
        <v>47</v>
      </c>
      <c r="D520" s="26">
        <v>39</v>
      </c>
      <c r="E520" s="9">
        <f t="shared" si="197"/>
        <v>86</v>
      </c>
      <c r="F520" s="80">
        <v>47</v>
      </c>
      <c r="G520" s="26">
        <v>39</v>
      </c>
      <c r="H520" s="9">
        <f t="shared" si="198"/>
        <v>86</v>
      </c>
      <c r="K520" s="126"/>
      <c r="L520" s="126"/>
      <c r="M520" s="75" t="s">
        <v>10</v>
      </c>
      <c r="N520" s="75">
        <v>3</v>
      </c>
      <c r="O520" s="75">
        <v>3</v>
      </c>
      <c r="P520" s="92">
        <f t="shared" si="199"/>
        <v>6</v>
      </c>
      <c r="Q520" s="75">
        <v>6</v>
      </c>
      <c r="R520" s="75">
        <v>3</v>
      </c>
      <c r="S520" s="92">
        <f t="shared" si="200"/>
        <v>9</v>
      </c>
      <c r="T520" s="96">
        <v>2</v>
      </c>
      <c r="U520" s="96">
        <v>0</v>
      </c>
      <c r="V520" s="92">
        <f t="shared" si="167"/>
        <v>2</v>
      </c>
    </row>
    <row r="521" spans="1:22" ht="35.1" customHeight="1" thickTop="1">
      <c r="A521" s="140" t="s">
        <v>42</v>
      </c>
      <c r="B521" s="17" t="s">
        <v>8</v>
      </c>
      <c r="C521" s="24"/>
      <c r="D521" s="25"/>
      <c r="E521" s="86">
        <f t="shared" si="197"/>
        <v>0</v>
      </c>
      <c r="F521" s="24"/>
      <c r="G521" s="25"/>
      <c r="H521" s="86">
        <f t="shared" si="198"/>
        <v>0</v>
      </c>
      <c r="K521" s="126"/>
      <c r="L521" s="126"/>
      <c r="M521" s="75" t="s">
        <v>11</v>
      </c>
      <c r="N521" s="75">
        <v>3</v>
      </c>
      <c r="O521" s="75">
        <v>3</v>
      </c>
      <c r="P521" s="92">
        <f t="shared" si="199"/>
        <v>6</v>
      </c>
      <c r="Q521" s="75">
        <v>3</v>
      </c>
      <c r="R521" s="75">
        <v>3</v>
      </c>
      <c r="S521" s="92">
        <f t="shared" si="200"/>
        <v>6</v>
      </c>
      <c r="T521" s="75">
        <v>0</v>
      </c>
      <c r="U521" s="75">
        <v>0</v>
      </c>
      <c r="V521" s="92">
        <f t="shared" si="167"/>
        <v>0</v>
      </c>
    </row>
    <row r="522" spans="1:22" ht="35.1" customHeight="1">
      <c r="A522" s="141"/>
      <c r="B522" s="8" t="s">
        <v>9</v>
      </c>
      <c r="C522" s="12"/>
      <c r="D522" s="13"/>
      <c r="E522" s="9">
        <f t="shared" si="197"/>
        <v>0</v>
      </c>
      <c r="F522" s="12"/>
      <c r="G522" s="13"/>
      <c r="H522" s="9">
        <f t="shared" si="198"/>
        <v>0</v>
      </c>
      <c r="K522" s="126"/>
      <c r="L522" s="126"/>
      <c r="M522" s="75" t="s">
        <v>12</v>
      </c>
      <c r="N522" s="75">
        <v>5</v>
      </c>
      <c r="O522" s="75">
        <v>2</v>
      </c>
      <c r="P522" s="92">
        <f t="shared" si="199"/>
        <v>7</v>
      </c>
      <c r="Q522" s="75">
        <v>5</v>
      </c>
      <c r="R522" s="75">
        <v>2</v>
      </c>
      <c r="S522" s="92">
        <f t="shared" si="200"/>
        <v>7</v>
      </c>
      <c r="T522" s="75">
        <v>0</v>
      </c>
      <c r="U522" s="75">
        <v>0</v>
      </c>
      <c r="V522" s="92">
        <f t="shared" si="167"/>
        <v>0</v>
      </c>
    </row>
    <row r="523" spans="1:22" ht="35.1" customHeight="1">
      <c r="A523" s="141"/>
      <c r="B523" s="8" t="s">
        <v>10</v>
      </c>
      <c r="C523" s="12"/>
      <c r="D523" s="13"/>
      <c r="E523" s="9">
        <f t="shared" si="197"/>
        <v>0</v>
      </c>
      <c r="F523" s="12"/>
      <c r="G523" s="13"/>
      <c r="H523" s="9">
        <f t="shared" si="198"/>
        <v>0</v>
      </c>
      <c r="K523" s="125" t="s">
        <v>42</v>
      </c>
      <c r="L523" s="125"/>
      <c r="M523" s="93" t="s">
        <v>8</v>
      </c>
      <c r="N523" s="95">
        <v>9</v>
      </c>
      <c r="O523" s="95">
        <v>2</v>
      </c>
      <c r="P523" s="92">
        <f t="shared" si="199"/>
        <v>11</v>
      </c>
      <c r="Q523" s="95">
        <v>72</v>
      </c>
      <c r="R523" s="95">
        <v>44</v>
      </c>
      <c r="S523" s="92">
        <f t="shared" si="200"/>
        <v>116</v>
      </c>
      <c r="T523" s="96">
        <v>5</v>
      </c>
      <c r="U523" s="96">
        <v>9</v>
      </c>
      <c r="V523" s="92">
        <f t="shared" si="167"/>
        <v>14</v>
      </c>
    </row>
    <row r="524" spans="1:22" ht="35.1" customHeight="1" thickBot="1">
      <c r="A524" s="142"/>
      <c r="B524" s="21" t="s">
        <v>12</v>
      </c>
      <c r="C524" s="22"/>
      <c r="D524" s="23"/>
      <c r="E524" s="87">
        <f t="shared" si="197"/>
        <v>0</v>
      </c>
      <c r="F524" s="22"/>
      <c r="G524" s="23"/>
      <c r="H524" s="87">
        <f t="shared" si="198"/>
        <v>0</v>
      </c>
      <c r="K524" s="126"/>
      <c r="L524" s="126"/>
      <c r="M524" s="75" t="s">
        <v>9</v>
      </c>
      <c r="N524" s="95">
        <v>3</v>
      </c>
      <c r="O524" s="95">
        <v>5</v>
      </c>
      <c r="P524" s="92">
        <f t="shared" si="199"/>
        <v>8</v>
      </c>
      <c r="Q524" s="95">
        <v>14</v>
      </c>
      <c r="R524" s="95">
        <v>20</v>
      </c>
      <c r="S524" s="92">
        <f t="shared" si="200"/>
        <v>34</v>
      </c>
      <c r="T524" s="95">
        <v>0</v>
      </c>
      <c r="U524" s="95">
        <v>0</v>
      </c>
      <c r="V524" s="92">
        <f t="shared" si="167"/>
        <v>0</v>
      </c>
    </row>
    <row r="525" spans="1:22" ht="35.1" customHeight="1" thickTop="1" thickBot="1">
      <c r="A525" s="80"/>
      <c r="B525" s="8"/>
      <c r="C525" s="12"/>
      <c r="D525" s="13"/>
      <c r="E525" s="9"/>
      <c r="F525" s="12"/>
      <c r="G525" s="13"/>
      <c r="H525" s="9"/>
      <c r="K525" s="125" t="s">
        <v>42</v>
      </c>
      <c r="L525" s="125"/>
      <c r="M525" s="93" t="s">
        <v>209</v>
      </c>
      <c r="N525" s="95">
        <v>0</v>
      </c>
      <c r="O525" s="95">
        <v>1</v>
      </c>
      <c r="P525" s="92">
        <f t="shared" si="199"/>
        <v>1</v>
      </c>
      <c r="Q525" s="95">
        <v>0</v>
      </c>
      <c r="R525" s="95">
        <v>1</v>
      </c>
      <c r="S525" s="92">
        <f t="shared" si="200"/>
        <v>1</v>
      </c>
      <c r="T525" s="95">
        <v>0</v>
      </c>
      <c r="U525" s="95">
        <v>0</v>
      </c>
      <c r="V525" s="92">
        <f t="shared" si="167"/>
        <v>0</v>
      </c>
    </row>
    <row r="526" spans="1:22" ht="35.1" customHeight="1" thickTop="1">
      <c r="A526" s="140" t="s">
        <v>44</v>
      </c>
      <c r="B526" s="17" t="s">
        <v>8</v>
      </c>
      <c r="C526" s="24"/>
      <c r="D526" s="25"/>
      <c r="E526" s="86">
        <f t="shared" si="197"/>
        <v>0</v>
      </c>
      <c r="F526" s="24"/>
      <c r="G526" s="25"/>
      <c r="H526" s="86">
        <f t="shared" si="198"/>
        <v>0</v>
      </c>
      <c r="K526" s="125" t="s">
        <v>43</v>
      </c>
      <c r="L526" s="125"/>
      <c r="M526" s="75" t="s">
        <v>11</v>
      </c>
      <c r="N526" s="95">
        <v>4</v>
      </c>
      <c r="O526" s="95">
        <v>6</v>
      </c>
      <c r="P526" s="92">
        <f t="shared" si="199"/>
        <v>10</v>
      </c>
      <c r="Q526" s="95">
        <v>9</v>
      </c>
      <c r="R526" s="95">
        <v>10</v>
      </c>
      <c r="S526" s="92">
        <f t="shared" si="200"/>
        <v>19</v>
      </c>
      <c r="T526" s="95">
        <v>0</v>
      </c>
      <c r="U526" s="95">
        <v>0</v>
      </c>
      <c r="V526" s="92">
        <f t="shared" si="167"/>
        <v>0</v>
      </c>
    </row>
    <row r="527" spans="1:22" ht="35.1" customHeight="1" thickBot="1">
      <c r="A527" s="142"/>
      <c r="B527" s="21" t="s">
        <v>12</v>
      </c>
      <c r="C527" s="22"/>
      <c r="D527" s="23"/>
      <c r="E527" s="87">
        <f t="shared" si="197"/>
        <v>0</v>
      </c>
      <c r="F527" s="22"/>
      <c r="G527" s="23"/>
      <c r="H527" s="87">
        <f t="shared" si="198"/>
        <v>0</v>
      </c>
      <c r="K527" s="125" t="s">
        <v>44</v>
      </c>
      <c r="L527" s="125"/>
      <c r="M527" s="75" t="s">
        <v>10</v>
      </c>
      <c r="N527" s="95">
        <v>12</v>
      </c>
      <c r="O527" s="95">
        <v>5</v>
      </c>
      <c r="P527" s="92">
        <f t="shared" si="199"/>
        <v>17</v>
      </c>
      <c r="Q527" s="95">
        <v>35</v>
      </c>
      <c r="R527" s="95">
        <v>11</v>
      </c>
      <c r="S527" s="92">
        <f t="shared" si="200"/>
        <v>46</v>
      </c>
      <c r="T527" s="96">
        <v>4</v>
      </c>
      <c r="U527" s="96">
        <v>2</v>
      </c>
      <c r="V527" s="92">
        <f t="shared" si="167"/>
        <v>6</v>
      </c>
    </row>
    <row r="528" spans="1:22" ht="35.1" customHeight="1" thickTop="1" thickBot="1">
      <c r="A528" s="79" t="s">
        <v>45</v>
      </c>
      <c r="B528" s="17" t="s">
        <v>8</v>
      </c>
      <c r="C528" s="24"/>
      <c r="D528" s="25"/>
      <c r="E528" s="86">
        <f t="shared" si="197"/>
        <v>0</v>
      </c>
      <c r="F528" s="24"/>
      <c r="G528" s="25"/>
      <c r="H528" s="86">
        <f t="shared" si="198"/>
        <v>0</v>
      </c>
      <c r="K528" s="126"/>
      <c r="L528" s="126"/>
      <c r="M528" s="75" t="s">
        <v>11</v>
      </c>
      <c r="N528" s="95">
        <v>5</v>
      </c>
      <c r="O528" s="95">
        <v>2</v>
      </c>
      <c r="P528" s="92">
        <f t="shared" si="199"/>
        <v>7</v>
      </c>
      <c r="Q528" s="95">
        <v>21</v>
      </c>
      <c r="R528" s="95">
        <v>7</v>
      </c>
      <c r="S528" s="92">
        <f t="shared" si="200"/>
        <v>28</v>
      </c>
      <c r="T528" s="96">
        <v>5</v>
      </c>
      <c r="U528" s="96">
        <v>0</v>
      </c>
      <c r="V528" s="92">
        <f t="shared" si="167"/>
        <v>5</v>
      </c>
    </row>
    <row r="529" spans="1:22" ht="35.1" customHeight="1" thickTop="1">
      <c r="A529" s="144" t="s">
        <v>13</v>
      </c>
      <c r="B529" s="86" t="s">
        <v>8</v>
      </c>
      <c r="C529" s="84" t="e">
        <f>C528+C526+#REF!+#REF!+C521+C518+#REF!+#REF!+#REF!+#REF!+#REF!+C490+C487+C477+#REF!+C469+C459+C458+#REF!+C447+C446+C440+C435+#REF!+#REF!+#REF!+C409+#REF!+#REF!+#REF!</f>
        <v>#REF!</v>
      </c>
      <c r="D529" s="84" t="e">
        <f>D528+D526+#REF!+#REF!+D521+D518+#REF!+#REF!+#REF!+#REF!+#REF!+D490+D487+D477+#REF!+D469+D459+D458+#REF!+D447+D446+D440+D435+#REF!+#REF!+#REF!+D409+#REF!+#REF!+#REF!</f>
        <v>#REF!</v>
      </c>
      <c r="E529" s="84" t="e">
        <f>E528+E526+#REF!+#REF!+E521+E518+#REF!+#REF!+#REF!+#REF!+#REF!+E490+E487+E477+#REF!+E469+E459+E458+#REF!+E447+E446+E440+E435+#REF!+#REF!+#REF!+E409+#REF!+#REF!+#REF!</f>
        <v>#REF!</v>
      </c>
      <c r="F529" s="84" t="e">
        <f>F528+F526+#REF!+#REF!+F521+F518+#REF!+#REF!+#REF!+#REF!+#REF!+F490+F487+F477+#REF!+F469+F459+F458+#REF!+F447+F446+F440+F435+#REF!+#REF!+#REF!+F409+#REF!+#REF!+#REF!</f>
        <v>#REF!</v>
      </c>
      <c r="G529" s="84" t="e">
        <f>G528+G526+#REF!+#REF!+G521+G518+#REF!+#REF!+#REF!+#REF!+#REF!+G490+G487+G477+#REF!+G469+G459+G458+#REF!+G447+G446+G440+G435+#REF!+#REF!+#REF!+G409+#REF!+#REF!+#REF!</f>
        <v>#REF!</v>
      </c>
      <c r="H529" s="84" t="e">
        <f>H528+H526+#REF!+#REF!+H521+H518+#REF!+#REF!+#REF!+#REF!+#REF!+H490+H487+H477+#REF!+H469+H459+H458+#REF!+H447+H446+H440+H435+#REF!+#REF!+#REF!+H409+#REF!+#REF!+#REF!</f>
        <v>#REF!</v>
      </c>
      <c r="K529" s="125" t="s">
        <v>45</v>
      </c>
      <c r="L529" s="125"/>
      <c r="M529" s="75" t="s">
        <v>11</v>
      </c>
      <c r="N529" s="95">
        <v>8</v>
      </c>
      <c r="O529" s="95">
        <v>12</v>
      </c>
      <c r="P529" s="92">
        <f t="shared" si="199"/>
        <v>20</v>
      </c>
      <c r="Q529" s="95">
        <v>31</v>
      </c>
      <c r="R529" s="95">
        <v>40</v>
      </c>
      <c r="S529" s="92">
        <f t="shared" si="200"/>
        <v>71</v>
      </c>
      <c r="T529" s="96">
        <v>4</v>
      </c>
      <c r="U529" s="96">
        <v>8</v>
      </c>
      <c r="V529" s="92">
        <f>U529+T529</f>
        <v>12</v>
      </c>
    </row>
    <row r="530" spans="1:22" ht="35.1" customHeight="1">
      <c r="A530" s="145"/>
      <c r="B530" s="9" t="s">
        <v>11</v>
      </c>
      <c r="C530" s="90" t="e">
        <f>#REF!+#REF!+#REF!+#REF!+C520+#REF!+C517+C515+C496+C495+C489+#REF!+C483+C473+C463+C456+C451+C443+C438+C433+#REF!+#REF!+#REF!+C407+C404+C399</f>
        <v>#REF!</v>
      </c>
      <c r="D530" s="90" t="e">
        <f>#REF!+#REF!+#REF!+#REF!+D520+#REF!+D517+D515+D496+D495+D489+#REF!+D483+D473+D463+D456+D451+D443+D438+D433+#REF!+#REF!+#REF!+D407+D404+D399</f>
        <v>#REF!</v>
      </c>
      <c r="E530" s="90" t="e">
        <f>#REF!+#REF!+#REF!+#REF!+E520+#REF!+E517+E515+E496+E495+E489+#REF!+E483+E473+E463+E456+E451+E443+E438+E433+#REF!+#REF!+#REF!+E407+E404+E399</f>
        <v>#REF!</v>
      </c>
      <c r="F530" s="90" t="e">
        <f>#REF!+#REF!+#REF!+#REF!+F520+#REF!+F517+F515+F496+F495+F489+#REF!+F483+F473+F463+F456+F451+F443+F438+F433+#REF!+#REF!+#REF!+F407+F404+F399</f>
        <v>#REF!</v>
      </c>
      <c r="G530" s="90" t="e">
        <f>#REF!+#REF!+#REF!+#REF!+G520+#REF!+G517+G515+G496+G495+G489+#REF!+G483+G473+G463+G456+G451+G443+G438+G433+#REF!+#REF!+#REF!+G407+G404+G399</f>
        <v>#REF!</v>
      </c>
      <c r="H530" s="90" t="e">
        <f>#REF!+#REF!+#REF!+#REF!+H520+#REF!+H517+H515+H496+H495+H489+#REF!+H483+H473+H463+H456+H451+H443+H438+H433+#REF!+#REF!+#REF!+H407+H404+H399</f>
        <v>#REF!</v>
      </c>
      <c r="K530" s="127" t="s">
        <v>13</v>
      </c>
      <c r="L530" s="127"/>
      <c r="M530" s="92" t="s">
        <v>8</v>
      </c>
      <c r="N530" s="92">
        <f>N525+N523+N517+N515+N513+N505+N493+N468+N459+N429+N420+N405+N358+N357+N353+N348+N333+N329+N291+N286+N282+N278+N273</f>
        <v>1174</v>
      </c>
      <c r="O530" s="92">
        <f>O525+O523+O517+O515+O513+O505+O493+O468+O459+O429+O420+O405+O358+O357+O353+O348+O333+O329+O291+O286+O282+O278+O273</f>
        <v>1576</v>
      </c>
      <c r="P530" s="92">
        <f>SUBTOTAL(9,N530:O530)</f>
        <v>2750</v>
      </c>
      <c r="Q530" s="92">
        <f t="shared" ref="Q530:R530" si="201">Q525+Q523+Q517+Q515+Q513+Q505+Q493+Q468+Q459+Q429+Q420+Q405+Q358+Q357+Q353+Q348+Q333+Q329+Q291+Q286+Q282+Q278+Q273</f>
        <v>7703</v>
      </c>
      <c r="R530" s="92">
        <f t="shared" si="201"/>
        <v>8040</v>
      </c>
      <c r="S530" s="92">
        <f>SUBTOTAL(9,Q530:R530)</f>
        <v>15743</v>
      </c>
      <c r="T530" s="92">
        <f t="shared" ref="T530:U530" si="202">T525+T523+T517+T515+T513+T505+T493+T468+T459+T429+T420+T405+T358+T357+T353+T348+T333+T329+T291+T286+T282+T278+T273</f>
        <v>310</v>
      </c>
      <c r="U530" s="92">
        <f t="shared" si="202"/>
        <v>332</v>
      </c>
      <c r="V530" s="92">
        <f>SUBTOTAL(9,T530:U530)</f>
        <v>642</v>
      </c>
    </row>
    <row r="531" spans="1:22" ht="35.1" customHeight="1">
      <c r="A531" s="145"/>
      <c r="B531" s="9" t="s">
        <v>12</v>
      </c>
      <c r="C531" s="90" t="e">
        <f>#REF!+C527+#REF!+C524+#REF!+#REF!+#REF!+C516+#REF!+#REF!+C497+#REF!+#REF!+C486+C485+C484+C475+C474+C468+C457+C453+C452+C444+C439+C434+#REF!+#REF!+#REF!+C408+#REF!+#REF!</f>
        <v>#REF!</v>
      </c>
      <c r="D531" s="90" t="e">
        <f>#REF!+D527+#REF!+D524+#REF!+#REF!+#REF!+D516+#REF!+#REF!+D497+#REF!+#REF!+D486+D485+D484+D475+D474+D468+D457+D453+D452+D444+D439+D434+#REF!+#REF!+#REF!+D408+#REF!+#REF!</f>
        <v>#REF!</v>
      </c>
      <c r="E531" s="90" t="e">
        <f>#REF!+E527+#REF!+E524+#REF!+#REF!+#REF!+E516+#REF!+#REF!+E497+#REF!+#REF!+E486+E485+E484+E475+E474+E468+E457+E453+E452+E444+E439+E434+#REF!+#REF!+#REF!+E408+#REF!+#REF!</f>
        <v>#REF!</v>
      </c>
      <c r="F531" s="90" t="e">
        <f>#REF!+F527+#REF!+F524+#REF!+#REF!+#REF!+F516+#REF!+#REF!+F497+#REF!+#REF!+F486+F485+F484+F475+F474+F468+F457+F453+F452+F444+F439+F434+#REF!+#REF!+#REF!+F408+#REF!+#REF!</f>
        <v>#REF!</v>
      </c>
      <c r="G531" s="90" t="e">
        <f>#REF!+G527+#REF!+G524+#REF!+#REF!+#REF!+G516+#REF!+#REF!+G497+#REF!+#REF!+G486+G485+G484+G475+G474+G468+G457+G453+G452+G444+G439+G434+#REF!+#REF!+#REF!+G408+#REF!+#REF!</f>
        <v>#REF!</v>
      </c>
      <c r="H531" s="90" t="e">
        <f>#REF!+H527+#REF!+H524+#REF!+#REF!+#REF!+H516+#REF!+#REF!+H497+#REF!+#REF!+H486+H485+H484+H475+H474+H468+H457+H453+H452+H444+H439+H434+#REF!+#REF!+#REF!+H408+#REF!+#REF!</f>
        <v>#REF!</v>
      </c>
      <c r="K531" s="127"/>
      <c r="L531" s="127"/>
      <c r="M531" s="92" t="s">
        <v>9</v>
      </c>
      <c r="N531" s="92">
        <f>N524+N519+N516+N506+N494+N470+N469+N464+N460+N421+N406+N359+N354+N349+N338+N334+N330+N292+N287+N283+N279+N274</f>
        <v>1317</v>
      </c>
      <c r="O531" s="92">
        <f>O524+O519+O516+O506+O494+O470+O469+O464+O460+O421+O406+O359+O354+O349+O338+O334+O330+O292+O287+O283+O279+O274</f>
        <v>994</v>
      </c>
      <c r="P531" s="92">
        <f>SUBTOTAL(9,N531:O531)</f>
        <v>2311</v>
      </c>
      <c r="Q531" s="92">
        <f t="shared" ref="Q531:R531" si="203">Q524+Q519+Q516+Q506+Q494+Q470+Q469+Q464+Q460+Q421+Q406+Q359+Q354+Q349+Q338+Q334+Q330+Q292+Q287+Q283+Q279+Q274</f>
        <v>6590</v>
      </c>
      <c r="R531" s="92">
        <f t="shared" si="203"/>
        <v>5266</v>
      </c>
      <c r="S531" s="92">
        <f>SUBTOTAL(9,Q531:R531)</f>
        <v>11856</v>
      </c>
      <c r="T531" s="92">
        <f t="shared" ref="T531:U531" si="204">T524+T519+T516+T506+T494+T470+T469+T464+T460+T421+T406+T359+T354+T349+T338+T334+T330+T292+T287+T283+T279+T274</f>
        <v>307</v>
      </c>
      <c r="U531" s="92">
        <f t="shared" si="204"/>
        <v>168</v>
      </c>
      <c r="V531" s="92">
        <f>SUBTOTAL(9,T531:U531)</f>
        <v>475</v>
      </c>
    </row>
    <row r="532" spans="1:22" ht="35.1" customHeight="1" thickBot="1">
      <c r="A532" s="146"/>
      <c r="B532" s="87" t="s">
        <v>13</v>
      </c>
      <c r="C532" s="85">
        <f t="shared" ref="C532:H532" si="205">SUM(C397:C528)</f>
        <v>31047</v>
      </c>
      <c r="D532" s="32">
        <f t="shared" si="205"/>
        <v>43419</v>
      </c>
      <c r="E532" s="87">
        <f t="shared" si="205"/>
        <v>74466</v>
      </c>
      <c r="F532" s="85">
        <f t="shared" si="205"/>
        <v>7090</v>
      </c>
      <c r="G532" s="32">
        <f t="shared" si="205"/>
        <v>8500</v>
      </c>
      <c r="H532" s="87">
        <f t="shared" si="205"/>
        <v>15590</v>
      </c>
      <c r="K532" s="127"/>
      <c r="L532" s="127"/>
      <c r="M532" s="92" t="s">
        <v>10</v>
      </c>
      <c r="N532" s="92">
        <f>N527+N520+N507+N495+N471+N461+N422+N407+N361+N360+N350+N339+N337+N335+N331+N293+N288+N284+N280+N275</f>
        <v>883</v>
      </c>
      <c r="O532" s="92">
        <f>O527+O520+O507+O495+O471+O461+O422+O407+O361+O360+O350+O339+O337+O335+O331+O293+O288+O284+O280+O275</f>
        <v>761</v>
      </c>
      <c r="P532" s="92">
        <f>SUBTOTAL(9,N532:O532)</f>
        <v>1644</v>
      </c>
      <c r="Q532" s="92">
        <f t="shared" ref="Q532:R532" si="206">Q527+Q520+Q507+Q495+Q471+Q461+Q422+Q407+Q361+Q360+Q350+Q339+Q337+Q335+Q331+Q293+Q288+Q284+Q280+Q275</f>
        <v>3748</v>
      </c>
      <c r="R532" s="92">
        <f t="shared" si="206"/>
        <v>3327</v>
      </c>
      <c r="S532" s="92">
        <f>SUBTOTAL(9,Q532:R532)</f>
        <v>7075</v>
      </c>
      <c r="T532" s="92">
        <f t="shared" ref="T532:U532" si="207">T527+T520+T507+T495+T471+T461+T422+T407+T361+T360+T350+T339+T337+T335+T331+T293+T288+T284+T280+T275</f>
        <v>157</v>
      </c>
      <c r="U532" s="92">
        <f t="shared" si="207"/>
        <v>312</v>
      </c>
      <c r="V532" s="92">
        <f>SUBTOTAL(9,T532:U532)</f>
        <v>469</v>
      </c>
    </row>
    <row r="533" spans="1:22" ht="35.1" customHeight="1" thickTop="1">
      <c r="K533" s="127"/>
      <c r="L533" s="127"/>
      <c r="M533" s="92" t="s">
        <v>11</v>
      </c>
      <c r="N533" s="92">
        <f>N529+N528+N526+N521+N518+N508+N496+N472+N462+N423+N408++N362+N356+N351+N346+N336+N332+N294+N289+N285+N281+N276</f>
        <v>821</v>
      </c>
      <c r="O533" s="92">
        <f>O529+O528+O526+O521+O518+O508+O496+O472+O462+O423+O408++O362+O356+O351+O346+O336+O332+O294+O289+O285+O281+O276</f>
        <v>738</v>
      </c>
      <c r="P533" s="92">
        <f>SUBTOTAL(9,N533:O533)</f>
        <v>1559</v>
      </c>
      <c r="Q533" s="92">
        <f t="shared" ref="Q533:R533" si="208">Q529+Q528+Q526+Q521+Q518+Q508+Q496+Q472+Q462+Q423+Q408++Q362+Q356+Q351+Q346+Q336+Q332+Q294+Q289+Q285+Q281+Q276</f>
        <v>3302</v>
      </c>
      <c r="R533" s="92">
        <f t="shared" si="208"/>
        <v>3140</v>
      </c>
      <c r="S533" s="92">
        <f>SUBTOTAL(9,Q533:R533)</f>
        <v>6442</v>
      </c>
      <c r="T533" s="92">
        <f t="shared" ref="T533:U533" si="209">T529+T528+T526+T521+T518+T508+T496+T472+T462+T423+T408++T362+T356+T351+T346+T336+T332+T294+T289+T285+T281+T276</f>
        <v>200</v>
      </c>
      <c r="U533" s="92">
        <f t="shared" si="209"/>
        <v>190</v>
      </c>
      <c r="V533" s="92">
        <f>SUBTOTAL(9,T533:U533)</f>
        <v>390</v>
      </c>
    </row>
    <row r="534" spans="1:22" ht="35.1" customHeight="1">
      <c r="K534" s="127"/>
      <c r="L534" s="127"/>
      <c r="M534" s="92" t="s">
        <v>12</v>
      </c>
      <c r="N534" s="92">
        <f>N522+N514+N509+N497+N474+N473+N467+N466+N465+N463+N430+N424+N409+N363+N355+N352+N347+N290+N277</f>
        <v>562</v>
      </c>
      <c r="O534" s="92">
        <f>O522+O514+O509+O497+O474+O473+O467+O466+O465+O463+O430+O424+O409+O363+O355+O352+O347+O290+O277</f>
        <v>372</v>
      </c>
      <c r="P534" s="92">
        <f>SUBTOTAL(9,N534:O534)</f>
        <v>934</v>
      </c>
      <c r="Q534" s="92">
        <f t="shared" ref="Q534:R534" si="210">Q522+Q514+Q509+Q497+Q474+Q473+Q467+Q466+Q465+Q463+Q430+Q424+Q409+Q363+Q355+Q352+Q347+Q290+Q277</f>
        <v>1886</v>
      </c>
      <c r="R534" s="92">
        <f t="shared" si="210"/>
        <v>1537</v>
      </c>
      <c r="S534" s="92">
        <f>SUBTOTAL(9,Q534:R534)</f>
        <v>3423</v>
      </c>
      <c r="T534" s="92">
        <f t="shared" ref="T534:U534" si="211">T522+T514+T509+T497+T474+T473+T467+T466+T465+T463+T430+T424+T409+T363+T355+T352+T347+T290+T277</f>
        <v>30</v>
      </c>
      <c r="U534" s="92">
        <f t="shared" si="211"/>
        <v>67</v>
      </c>
      <c r="V534" s="92">
        <f>SUBTOTAL(9,T534:U534)</f>
        <v>97</v>
      </c>
    </row>
    <row r="535" spans="1:22" ht="35.1" customHeight="1">
      <c r="K535" s="127"/>
      <c r="L535" s="127"/>
      <c r="M535" s="92" t="s">
        <v>13</v>
      </c>
      <c r="N535" s="92">
        <f>SUM(N530:N534)</f>
        <v>4757</v>
      </c>
      <c r="O535" s="92">
        <f t="shared" ref="O535:V535" si="212">SUM(O530:O534)</f>
        <v>4441</v>
      </c>
      <c r="P535" s="92">
        <f t="shared" si="212"/>
        <v>9198</v>
      </c>
      <c r="Q535" s="92">
        <f t="shared" si="212"/>
        <v>23229</v>
      </c>
      <c r="R535" s="92">
        <f t="shared" si="212"/>
        <v>21310</v>
      </c>
      <c r="S535" s="92">
        <f t="shared" si="212"/>
        <v>44539</v>
      </c>
      <c r="T535" s="92">
        <f t="shared" si="212"/>
        <v>1004</v>
      </c>
      <c r="U535" s="92">
        <f t="shared" si="212"/>
        <v>1069</v>
      </c>
      <c r="V535" s="92">
        <f t="shared" si="212"/>
        <v>2073</v>
      </c>
    </row>
    <row r="536" spans="1:22" ht="35.1" customHeight="1"/>
  </sheetData>
  <autoFilter ref="M3:V267">
    <filterColumn colId="1" showButton="0"/>
    <filterColumn colId="2" showButton="0"/>
    <filterColumn colId="4" showButton="0"/>
    <filterColumn colId="5" showButton="0"/>
    <filterColumn colId="7" showButton="0"/>
    <filterColumn colId="8" showButton="0"/>
  </autoFilter>
  <dataConsolidate/>
  <mergeCells count="251">
    <mergeCell ref="L410:L414"/>
    <mergeCell ref="L132:L133"/>
    <mergeCell ref="T490:U490"/>
    <mergeCell ref="T484:U484"/>
    <mergeCell ref="T478:U478"/>
    <mergeCell ref="K270:V270"/>
    <mergeCell ref="T431:U431"/>
    <mergeCell ref="T436:U436"/>
    <mergeCell ref="T441:U441"/>
    <mergeCell ref="T446:U446"/>
    <mergeCell ref="T450:U450"/>
    <mergeCell ref="T454:U454"/>
    <mergeCell ref="L459:L463"/>
    <mergeCell ref="K333:L336"/>
    <mergeCell ref="L405:L409"/>
    <mergeCell ref="L400:L401"/>
    <mergeCell ref="L340:L341"/>
    <mergeCell ref="L346:L347"/>
    <mergeCell ref="K353:L355"/>
    <mergeCell ref="K357:L363"/>
    <mergeCell ref="K356:L356"/>
    <mergeCell ref="L364:L368"/>
    <mergeCell ref="L369:L373"/>
    <mergeCell ref="L386:L390"/>
    <mergeCell ref="K410:K424"/>
    <mergeCell ref="L129:L131"/>
    <mergeCell ref="K89:L95"/>
    <mergeCell ref="K80:L84"/>
    <mergeCell ref="K85:L87"/>
    <mergeCell ref="K88:L88"/>
    <mergeCell ref="L61:L64"/>
    <mergeCell ref="L72:L73"/>
    <mergeCell ref="L101:L105"/>
    <mergeCell ref="L118:L122"/>
    <mergeCell ref="L123:L125"/>
    <mergeCell ref="L126:L128"/>
    <mergeCell ref="L111:L113"/>
    <mergeCell ref="K23:L26"/>
    <mergeCell ref="L27:L30"/>
    <mergeCell ref="L32:L35"/>
    <mergeCell ref="L36:L39"/>
    <mergeCell ref="K27:K51"/>
    <mergeCell ref="K52:K64"/>
    <mergeCell ref="K72:K75"/>
    <mergeCell ref="K76:K79"/>
    <mergeCell ref="K163:K185"/>
    <mergeCell ref="K96:K117"/>
    <mergeCell ref="K118:K141"/>
    <mergeCell ref="L182:L185"/>
    <mergeCell ref="L40:L43"/>
    <mergeCell ref="L44:L46"/>
    <mergeCell ref="L47:L50"/>
    <mergeCell ref="L106:L110"/>
    <mergeCell ref="K69:L69"/>
    <mergeCell ref="L57:L58"/>
    <mergeCell ref="L96:L100"/>
    <mergeCell ref="K70:L71"/>
    <mergeCell ref="K65:L68"/>
    <mergeCell ref="L78:L79"/>
    <mergeCell ref="L161:L162"/>
    <mergeCell ref="K157:K162"/>
    <mergeCell ref="M3:M4"/>
    <mergeCell ref="N3:P3"/>
    <mergeCell ref="Q3:S3"/>
    <mergeCell ref="K10:L13"/>
    <mergeCell ref="K3:L4"/>
    <mergeCell ref="K5:L9"/>
    <mergeCell ref="K14:L17"/>
    <mergeCell ref="K18:L22"/>
    <mergeCell ref="K2:V2"/>
    <mergeCell ref="T3:V3"/>
    <mergeCell ref="L415:L417"/>
    <mergeCell ref="K425:K430"/>
    <mergeCell ref="L425:L426"/>
    <mergeCell ref="K431:K453"/>
    <mergeCell ref="K261:L261"/>
    <mergeCell ref="K259:L260"/>
    <mergeCell ref="K258:L258"/>
    <mergeCell ref="L207:L209"/>
    <mergeCell ref="L168:L172"/>
    <mergeCell ref="L173:L177"/>
    <mergeCell ref="L178:L181"/>
    <mergeCell ref="L403:L404"/>
    <mergeCell ref="L420:L424"/>
    <mergeCell ref="L429:L430"/>
    <mergeCell ref="L397:L399"/>
    <mergeCell ref="L431:L435"/>
    <mergeCell ref="L436:L440"/>
    <mergeCell ref="L441:L445"/>
    <mergeCell ref="L446:L449"/>
    <mergeCell ref="L450:L453"/>
    <mergeCell ref="L243:L244"/>
    <mergeCell ref="L245:L246"/>
    <mergeCell ref="L196:L197"/>
    <mergeCell ref="K230:K241"/>
    <mergeCell ref="K257:L257"/>
    <mergeCell ref="K255:L256"/>
    <mergeCell ref="K249:L249"/>
    <mergeCell ref="K247:L248"/>
    <mergeCell ref="K251:L254"/>
    <mergeCell ref="K250:L250"/>
    <mergeCell ref="L135:L136"/>
    <mergeCell ref="L163:L167"/>
    <mergeCell ref="K242:K246"/>
    <mergeCell ref="L142:L146"/>
    <mergeCell ref="L231:L235"/>
    <mergeCell ref="L237:L241"/>
    <mergeCell ref="L186:L190"/>
    <mergeCell ref="L191:L195"/>
    <mergeCell ref="L212:L215"/>
    <mergeCell ref="L216:L220"/>
    <mergeCell ref="L222:L224"/>
    <mergeCell ref="K207:K229"/>
    <mergeCell ref="K186:K195"/>
    <mergeCell ref="L225:L229"/>
    <mergeCell ref="K200:L206"/>
    <mergeCell ref="K196:K199"/>
    <mergeCell ref="L157:L158"/>
    <mergeCell ref="L137:L141"/>
    <mergeCell ref="A2:H2"/>
    <mergeCell ref="A94:A98"/>
    <mergeCell ref="A271:A275"/>
    <mergeCell ref="A276:A281"/>
    <mergeCell ref="A282:A285"/>
    <mergeCell ref="A209:A215"/>
    <mergeCell ref="A216:A222"/>
    <mergeCell ref="A223:A228"/>
    <mergeCell ref="A259:A261"/>
    <mergeCell ref="A262:A265"/>
    <mergeCell ref="A266:A270"/>
    <mergeCell ref="A72"/>
    <mergeCell ref="A99:A105"/>
    <mergeCell ref="A80:A81"/>
    <mergeCell ref="A82:A87"/>
    <mergeCell ref="A88:A93"/>
    <mergeCell ref="A70:A71"/>
    <mergeCell ref="A3:A4"/>
    <mergeCell ref="B3:B4"/>
    <mergeCell ref="C3:E3"/>
    <mergeCell ref="F3:H3"/>
    <mergeCell ref="A5:A9"/>
    <mergeCell ref="A10:A13"/>
    <mergeCell ref="A14:A17"/>
    <mergeCell ref="A27:A64"/>
    <mergeCell ref="A65:A68"/>
    <mergeCell ref="A316:A331"/>
    <mergeCell ref="A286:A287"/>
    <mergeCell ref="F396:H396"/>
    <mergeCell ref="A397:A399"/>
    <mergeCell ref="A529:A532"/>
    <mergeCell ref="A518:A520"/>
    <mergeCell ref="A521:A524"/>
    <mergeCell ref="A526:A527"/>
    <mergeCell ref="A431:A434"/>
    <mergeCell ref="A435:A439"/>
    <mergeCell ref="A440:A444"/>
    <mergeCell ref="A446:A453"/>
    <mergeCell ref="A454:A457"/>
    <mergeCell ref="A458:A468"/>
    <mergeCell ref="A469:A475"/>
    <mergeCell ref="A476:A486"/>
    <mergeCell ref="A487:A489"/>
    <mergeCell ref="A490:A514"/>
    <mergeCell ref="A515:A516"/>
    <mergeCell ref="A400:A404"/>
    <mergeCell ref="A405:A408"/>
    <mergeCell ref="A409:A430"/>
    <mergeCell ref="A388:A393"/>
    <mergeCell ref="A395:H395"/>
    <mergeCell ref="C396:E396"/>
    <mergeCell ref="A288:A292"/>
    <mergeCell ref="A293:A296"/>
    <mergeCell ref="A297:A298"/>
    <mergeCell ref="A299:A301"/>
    <mergeCell ref="A302:A305"/>
    <mergeCell ref="A306:A312"/>
    <mergeCell ref="A313:A315"/>
    <mergeCell ref="A381:A387"/>
    <mergeCell ref="A332:A336"/>
    <mergeCell ref="A338:A340"/>
    <mergeCell ref="A342"/>
    <mergeCell ref="A343:A348"/>
    <mergeCell ref="A349:A350"/>
    <mergeCell ref="A351:A355"/>
    <mergeCell ref="A356:A358"/>
    <mergeCell ref="A359:A364"/>
    <mergeCell ref="A365:A370"/>
    <mergeCell ref="A371:A375"/>
    <mergeCell ref="A376:A380"/>
    <mergeCell ref="N271:P271"/>
    <mergeCell ref="Q271:S271"/>
    <mergeCell ref="K273:L277"/>
    <mergeCell ref="K278:L281"/>
    <mergeCell ref="M271:M272"/>
    <mergeCell ref="L325:L326"/>
    <mergeCell ref="L391:L393"/>
    <mergeCell ref="L394:L396"/>
    <mergeCell ref="K338:L339"/>
    <mergeCell ref="K348:L352"/>
    <mergeCell ref="L295:L298"/>
    <mergeCell ref="L300:L303"/>
    <mergeCell ref="L304:L307"/>
    <mergeCell ref="L308:L311"/>
    <mergeCell ref="L312:L314"/>
    <mergeCell ref="K286:L290"/>
    <mergeCell ref="K291:L294"/>
    <mergeCell ref="K337:L337"/>
    <mergeCell ref="L374:L378"/>
    <mergeCell ref="L329:L332"/>
    <mergeCell ref="L379:L381"/>
    <mergeCell ref="L315:L318"/>
    <mergeCell ref="K529:L529"/>
    <mergeCell ref="K530:L535"/>
    <mergeCell ref="K525:L525"/>
    <mergeCell ref="L464:L465"/>
    <mergeCell ref="K464:K467"/>
    <mergeCell ref="K515:L516"/>
    <mergeCell ref="K517:L517"/>
    <mergeCell ref="K518:L518"/>
    <mergeCell ref="K519:L522"/>
    <mergeCell ref="K523:L524"/>
    <mergeCell ref="K526:L526"/>
    <mergeCell ref="K527:L528"/>
    <mergeCell ref="K468:L474"/>
    <mergeCell ref="K475:K497"/>
    <mergeCell ref="L505:L509"/>
    <mergeCell ref="L513:L514"/>
    <mergeCell ref="L454:L458"/>
    <mergeCell ref="T271:V271"/>
    <mergeCell ref="L147:L149"/>
    <mergeCell ref="L152:L156"/>
    <mergeCell ref="K142:K156"/>
    <mergeCell ref="K454:K463"/>
    <mergeCell ref="K498:K509"/>
    <mergeCell ref="L499:L503"/>
    <mergeCell ref="K510:K514"/>
    <mergeCell ref="L511:L512"/>
    <mergeCell ref="L484:L488"/>
    <mergeCell ref="L490:L492"/>
    <mergeCell ref="L493:L497"/>
    <mergeCell ref="K262:L267"/>
    <mergeCell ref="L475:L477"/>
    <mergeCell ref="L480:L483"/>
    <mergeCell ref="K282:L285"/>
    <mergeCell ref="K271:L272"/>
    <mergeCell ref="K295:K319"/>
    <mergeCell ref="K320:K332"/>
    <mergeCell ref="K340:K343"/>
    <mergeCell ref="K344:K347"/>
    <mergeCell ref="K364:K385"/>
    <mergeCell ref="K386:K409"/>
  </mergeCells>
  <printOptions horizontalCentered="1" verticalCentered="1"/>
  <pageMargins left="0.31496062992125984" right="0.31496062992125984" top="0.39370078740157483" bottom="0.19685039370078741" header="0.19685039370078741" footer="0"/>
  <pageSetup paperSize="9" scale="85" orientation="portrait" horizontalDpi="200" verticalDpi="200" r:id="rId1"/>
  <rowBreaks count="24" manualBreakCount="24">
    <brk id="26" min="6" max="18" man="1"/>
    <brk id="51" min="6" max="18" man="1"/>
    <brk id="75" min="6" max="18" man="1"/>
    <brk id="95" min="6" max="18" man="1"/>
    <brk id="117" min="6" max="18" man="1"/>
    <brk id="141" min="6" max="18" man="1"/>
    <brk id="162" min="6" max="18" man="1"/>
    <brk id="185" min="6" max="18" man="1"/>
    <brk id="206" min="6" max="18" man="1"/>
    <brk id="229" min="6" max="18" man="1"/>
    <brk id="250" min="6" max="18" man="1"/>
    <brk id="267" min="6" max="24" man="1"/>
    <brk id="294" min="6" max="18" man="1"/>
    <brk id="319" min="6" max="18" man="1"/>
    <brk id="343" min="6" max="18" man="1"/>
    <brk id="363" min="6" max="18" man="1"/>
    <brk id="385" min="6" max="18" man="1"/>
    <brk id="409" min="6" max="18" man="1"/>
    <brk id="430" min="6" max="18" man="1"/>
    <brk id="453" min="6" max="18" man="1"/>
    <brk id="474" min="6" max="18" man="1"/>
    <brk id="497" min="6" max="18" man="1"/>
    <brk id="518" min="6" max="18" man="1"/>
    <brk id="535" min="6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329"/>
  <sheetViews>
    <sheetView rightToLeft="1" tabSelected="1" topLeftCell="A214" zoomScale="70" zoomScaleNormal="70" workbookViewId="0">
      <selection activeCell="H242" sqref="H242"/>
    </sheetView>
  </sheetViews>
  <sheetFormatPr defaultRowHeight="26.25"/>
  <cols>
    <col min="1" max="1" width="9.125" style="51" customWidth="1"/>
    <col min="2" max="2" width="17.875" style="51" customWidth="1"/>
    <col min="3" max="3" width="10.875" style="6" customWidth="1"/>
    <col min="4" max="12" width="7.625" style="6" customWidth="1"/>
    <col min="13" max="16384" width="9" style="6"/>
  </cols>
  <sheetData>
    <row r="1" spans="1:12" ht="54" customHeight="1">
      <c r="A1" s="150" t="s">
        <v>143</v>
      </c>
      <c r="B1" s="150"/>
      <c r="C1" s="209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30" customHeight="1" thickBot="1">
      <c r="A2" s="20"/>
      <c r="B2" s="20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35.1" customHeight="1" thickBot="1">
      <c r="A3" s="204" t="s">
        <v>0</v>
      </c>
      <c r="B3" s="208"/>
      <c r="C3" s="204" t="s">
        <v>1</v>
      </c>
      <c r="D3" s="204" t="s">
        <v>117</v>
      </c>
      <c r="E3" s="205"/>
      <c r="F3" s="205"/>
      <c r="G3" s="204" t="s">
        <v>115</v>
      </c>
      <c r="H3" s="205"/>
      <c r="I3" s="205"/>
      <c r="J3" s="204" t="s">
        <v>116</v>
      </c>
      <c r="K3" s="205"/>
      <c r="L3" s="205"/>
    </row>
    <row r="4" spans="1:12" ht="35.1" customHeight="1" thickBot="1">
      <c r="A4" s="208"/>
      <c r="B4" s="208"/>
      <c r="C4" s="205"/>
      <c r="D4" s="65" t="s">
        <v>4</v>
      </c>
      <c r="E4" s="65" t="s">
        <v>5</v>
      </c>
      <c r="F4" s="65" t="s">
        <v>6</v>
      </c>
      <c r="G4" s="65" t="s">
        <v>4</v>
      </c>
      <c r="H4" s="65" t="s">
        <v>5</v>
      </c>
      <c r="I4" s="65" t="s">
        <v>6</v>
      </c>
      <c r="J4" s="65" t="s">
        <v>4</v>
      </c>
      <c r="K4" s="65" t="s">
        <v>5</v>
      </c>
      <c r="L4" s="65" t="s">
        <v>6</v>
      </c>
    </row>
    <row r="5" spans="1:12" ht="35.1" customHeight="1" thickBot="1">
      <c r="A5" s="207" t="s">
        <v>7</v>
      </c>
      <c r="B5" s="207"/>
      <c r="C5" s="62" t="s">
        <v>8</v>
      </c>
      <c r="D5" s="62">
        <v>0</v>
      </c>
      <c r="E5" s="62">
        <v>0</v>
      </c>
      <c r="F5" s="65">
        <f>SUM(D5:E5)</f>
        <v>0</v>
      </c>
      <c r="G5" s="62">
        <v>40</v>
      </c>
      <c r="H5" s="62">
        <v>38</v>
      </c>
      <c r="I5" s="65">
        <f>SUM(G5:H5)</f>
        <v>78</v>
      </c>
      <c r="J5" s="62">
        <v>0</v>
      </c>
      <c r="K5" s="62">
        <v>0</v>
      </c>
      <c r="L5" s="65">
        <f>SUM(J5:K5)</f>
        <v>0</v>
      </c>
    </row>
    <row r="6" spans="1:12" ht="35.1" customHeight="1" thickBot="1">
      <c r="A6" s="207"/>
      <c r="B6" s="207"/>
      <c r="C6" s="62" t="s">
        <v>9</v>
      </c>
      <c r="D6" s="62">
        <v>0</v>
      </c>
      <c r="E6" s="62">
        <v>0</v>
      </c>
      <c r="F6" s="65">
        <f t="shared" ref="F6:F22" si="0">SUM(D6:E6)</f>
        <v>0</v>
      </c>
      <c r="G6" s="62">
        <v>30</v>
      </c>
      <c r="H6" s="62">
        <v>14</v>
      </c>
      <c r="I6" s="65">
        <f t="shared" ref="I6:I26" si="1">SUM(G6:H6)</f>
        <v>44</v>
      </c>
      <c r="J6" s="62">
        <v>0</v>
      </c>
      <c r="K6" s="62">
        <v>0</v>
      </c>
      <c r="L6" s="65">
        <f t="shared" ref="L6:L26" si="2">SUM(J6:K6)</f>
        <v>0</v>
      </c>
    </row>
    <row r="7" spans="1:12" ht="35.1" customHeight="1" thickBot="1">
      <c r="A7" s="207"/>
      <c r="B7" s="207"/>
      <c r="C7" s="62" t="s">
        <v>10</v>
      </c>
      <c r="D7" s="62">
        <v>0</v>
      </c>
      <c r="E7" s="62">
        <v>0</v>
      </c>
      <c r="F7" s="65">
        <f t="shared" si="0"/>
        <v>0</v>
      </c>
      <c r="G7" s="62">
        <v>35</v>
      </c>
      <c r="H7" s="62">
        <v>12</v>
      </c>
      <c r="I7" s="65">
        <f t="shared" si="1"/>
        <v>47</v>
      </c>
      <c r="J7" s="62">
        <v>0</v>
      </c>
      <c r="K7" s="62">
        <v>0</v>
      </c>
      <c r="L7" s="65">
        <f t="shared" si="2"/>
        <v>0</v>
      </c>
    </row>
    <row r="8" spans="1:12" ht="35.1" customHeight="1" thickBot="1">
      <c r="A8" s="207"/>
      <c r="B8" s="207"/>
      <c r="C8" s="62" t="s">
        <v>11</v>
      </c>
      <c r="D8" s="62">
        <v>0</v>
      </c>
      <c r="E8" s="62">
        <v>0</v>
      </c>
      <c r="F8" s="65">
        <f t="shared" si="0"/>
        <v>0</v>
      </c>
      <c r="G8" s="62">
        <v>0</v>
      </c>
      <c r="H8" s="62">
        <v>0</v>
      </c>
      <c r="I8" s="65">
        <f t="shared" si="1"/>
        <v>0</v>
      </c>
      <c r="J8" s="62">
        <v>0</v>
      </c>
      <c r="K8" s="62">
        <v>0</v>
      </c>
      <c r="L8" s="65">
        <f t="shared" si="2"/>
        <v>0</v>
      </c>
    </row>
    <row r="9" spans="1:12" ht="35.1" customHeight="1" thickBot="1">
      <c r="A9" s="207"/>
      <c r="B9" s="207"/>
      <c r="C9" s="62" t="s">
        <v>12</v>
      </c>
      <c r="D9" s="62">
        <v>0</v>
      </c>
      <c r="E9" s="62">
        <v>0</v>
      </c>
      <c r="F9" s="65">
        <f t="shared" si="0"/>
        <v>0</v>
      </c>
      <c r="G9" s="62">
        <v>0</v>
      </c>
      <c r="H9" s="62">
        <v>0</v>
      </c>
      <c r="I9" s="65">
        <f t="shared" si="1"/>
        <v>0</v>
      </c>
      <c r="J9" s="62">
        <v>0</v>
      </c>
      <c r="K9" s="62">
        <v>0</v>
      </c>
      <c r="L9" s="65">
        <f t="shared" si="2"/>
        <v>0</v>
      </c>
    </row>
    <row r="10" spans="1:12" ht="35.1" customHeight="1" thickBot="1">
      <c r="A10" s="207" t="s">
        <v>14</v>
      </c>
      <c r="B10" s="207"/>
      <c r="C10" s="62" t="s">
        <v>8</v>
      </c>
      <c r="D10" s="62">
        <v>0</v>
      </c>
      <c r="E10" s="62">
        <v>0</v>
      </c>
      <c r="F10" s="65">
        <f t="shared" si="0"/>
        <v>0</v>
      </c>
      <c r="G10" s="62">
        <v>26</v>
      </c>
      <c r="H10" s="62">
        <v>5</v>
      </c>
      <c r="I10" s="65">
        <f t="shared" si="1"/>
        <v>31</v>
      </c>
      <c r="J10" s="62">
        <v>0</v>
      </c>
      <c r="K10" s="62">
        <v>0</v>
      </c>
      <c r="L10" s="65">
        <f t="shared" si="2"/>
        <v>0</v>
      </c>
    </row>
    <row r="11" spans="1:12" ht="35.1" customHeight="1" thickBot="1">
      <c r="A11" s="207"/>
      <c r="B11" s="207"/>
      <c r="C11" s="62" t="s">
        <v>9</v>
      </c>
      <c r="D11" s="62">
        <v>0</v>
      </c>
      <c r="E11" s="62">
        <v>0</v>
      </c>
      <c r="F11" s="65">
        <f t="shared" si="0"/>
        <v>0</v>
      </c>
      <c r="G11" s="62">
        <v>14</v>
      </c>
      <c r="H11" s="62">
        <v>4</v>
      </c>
      <c r="I11" s="65">
        <f t="shared" si="1"/>
        <v>18</v>
      </c>
      <c r="J11" s="62">
        <v>0</v>
      </c>
      <c r="K11" s="62">
        <v>0</v>
      </c>
      <c r="L11" s="65">
        <f t="shared" si="2"/>
        <v>0</v>
      </c>
    </row>
    <row r="12" spans="1:12" ht="35.1" customHeight="1" thickBot="1">
      <c r="A12" s="207"/>
      <c r="B12" s="207"/>
      <c r="C12" s="62" t="s">
        <v>10</v>
      </c>
      <c r="D12" s="62">
        <v>0</v>
      </c>
      <c r="E12" s="62">
        <v>0</v>
      </c>
      <c r="F12" s="65">
        <f t="shared" si="0"/>
        <v>0</v>
      </c>
      <c r="G12" s="62">
        <v>7</v>
      </c>
      <c r="H12" s="62">
        <v>0</v>
      </c>
      <c r="I12" s="65">
        <f t="shared" si="1"/>
        <v>7</v>
      </c>
      <c r="J12" s="62">
        <v>0</v>
      </c>
      <c r="K12" s="62">
        <v>0</v>
      </c>
      <c r="L12" s="65">
        <f t="shared" si="2"/>
        <v>0</v>
      </c>
    </row>
    <row r="13" spans="1:12" ht="35.1" customHeight="1" thickBot="1">
      <c r="A13" s="207"/>
      <c r="B13" s="207"/>
      <c r="C13" s="62" t="s">
        <v>11</v>
      </c>
      <c r="D13" s="62">
        <v>0</v>
      </c>
      <c r="E13" s="62">
        <v>0</v>
      </c>
      <c r="F13" s="65">
        <f t="shared" si="0"/>
        <v>0</v>
      </c>
      <c r="G13" s="62">
        <v>18</v>
      </c>
      <c r="H13" s="62">
        <v>4</v>
      </c>
      <c r="I13" s="65">
        <f t="shared" si="1"/>
        <v>22</v>
      </c>
      <c r="J13" s="62">
        <v>0</v>
      </c>
      <c r="K13" s="62">
        <v>0</v>
      </c>
      <c r="L13" s="65">
        <f t="shared" si="2"/>
        <v>0</v>
      </c>
    </row>
    <row r="14" spans="1:12" ht="35.1" customHeight="1" thickBot="1">
      <c r="A14" s="207" t="s">
        <v>15</v>
      </c>
      <c r="B14" s="207"/>
      <c r="C14" s="62" t="s">
        <v>8</v>
      </c>
      <c r="D14" s="62">
        <v>0</v>
      </c>
      <c r="E14" s="62">
        <v>0</v>
      </c>
      <c r="F14" s="65">
        <f t="shared" si="0"/>
        <v>0</v>
      </c>
      <c r="G14" s="62">
        <v>13</v>
      </c>
      <c r="H14" s="62">
        <v>14</v>
      </c>
      <c r="I14" s="65">
        <f t="shared" si="1"/>
        <v>27</v>
      </c>
      <c r="J14" s="62">
        <v>0</v>
      </c>
      <c r="K14" s="62">
        <v>0</v>
      </c>
      <c r="L14" s="65">
        <f t="shared" si="2"/>
        <v>0</v>
      </c>
    </row>
    <row r="15" spans="1:12" ht="35.1" customHeight="1" thickBot="1">
      <c r="A15" s="207"/>
      <c r="B15" s="207"/>
      <c r="C15" s="62" t="s">
        <v>9</v>
      </c>
      <c r="D15" s="62">
        <v>0</v>
      </c>
      <c r="E15" s="62">
        <v>0</v>
      </c>
      <c r="F15" s="65">
        <f t="shared" si="0"/>
        <v>0</v>
      </c>
      <c r="G15" s="62">
        <v>0</v>
      </c>
      <c r="H15" s="62">
        <v>0</v>
      </c>
      <c r="I15" s="65">
        <f t="shared" si="1"/>
        <v>0</v>
      </c>
      <c r="J15" s="62">
        <v>0</v>
      </c>
      <c r="K15" s="62">
        <v>0</v>
      </c>
      <c r="L15" s="65">
        <f t="shared" si="2"/>
        <v>0</v>
      </c>
    </row>
    <row r="16" spans="1:12" ht="35.1" customHeight="1" thickBot="1">
      <c r="A16" s="207"/>
      <c r="B16" s="207"/>
      <c r="C16" s="62" t="s">
        <v>10</v>
      </c>
      <c r="D16" s="62">
        <v>0</v>
      </c>
      <c r="E16" s="62">
        <v>0</v>
      </c>
      <c r="F16" s="65">
        <f t="shared" si="0"/>
        <v>0</v>
      </c>
      <c r="G16" s="62">
        <v>2</v>
      </c>
      <c r="H16" s="62">
        <v>0</v>
      </c>
      <c r="I16" s="65">
        <f t="shared" si="1"/>
        <v>2</v>
      </c>
      <c r="J16" s="62">
        <v>0</v>
      </c>
      <c r="K16" s="62">
        <v>0</v>
      </c>
      <c r="L16" s="65">
        <f t="shared" si="2"/>
        <v>0</v>
      </c>
    </row>
    <row r="17" spans="1:12" ht="35.1" customHeight="1" thickBot="1">
      <c r="A17" s="207"/>
      <c r="B17" s="207"/>
      <c r="C17" s="62" t="s">
        <v>11</v>
      </c>
      <c r="D17" s="62">
        <v>0</v>
      </c>
      <c r="E17" s="62">
        <v>0</v>
      </c>
      <c r="F17" s="65">
        <f t="shared" si="0"/>
        <v>0</v>
      </c>
      <c r="G17" s="62">
        <v>0</v>
      </c>
      <c r="H17" s="62">
        <v>0</v>
      </c>
      <c r="I17" s="65">
        <f t="shared" si="1"/>
        <v>0</v>
      </c>
      <c r="J17" s="62">
        <v>0</v>
      </c>
      <c r="K17" s="62">
        <v>0</v>
      </c>
      <c r="L17" s="65">
        <f t="shared" si="2"/>
        <v>0</v>
      </c>
    </row>
    <row r="18" spans="1:12" ht="35.1" customHeight="1" thickBot="1">
      <c r="A18" s="207" t="s">
        <v>132</v>
      </c>
      <c r="B18" s="207"/>
      <c r="C18" s="64" t="s">
        <v>8</v>
      </c>
      <c r="D18" s="64">
        <v>0</v>
      </c>
      <c r="E18" s="64">
        <v>0</v>
      </c>
      <c r="F18" s="65">
        <f t="shared" si="0"/>
        <v>0</v>
      </c>
      <c r="G18" s="64">
        <v>6</v>
      </c>
      <c r="H18" s="64">
        <v>3</v>
      </c>
      <c r="I18" s="65">
        <f t="shared" si="1"/>
        <v>9</v>
      </c>
      <c r="J18" s="64">
        <v>0</v>
      </c>
      <c r="K18" s="64">
        <v>0</v>
      </c>
      <c r="L18" s="65">
        <f t="shared" si="2"/>
        <v>0</v>
      </c>
    </row>
    <row r="19" spans="1:12" ht="35.1" customHeight="1" thickBot="1">
      <c r="A19" s="207"/>
      <c r="B19" s="207"/>
      <c r="C19" s="64" t="s">
        <v>9</v>
      </c>
      <c r="D19" s="64">
        <v>0</v>
      </c>
      <c r="E19" s="64">
        <v>0</v>
      </c>
      <c r="F19" s="65">
        <f t="shared" si="0"/>
        <v>0</v>
      </c>
      <c r="G19" s="64">
        <v>2</v>
      </c>
      <c r="H19" s="64">
        <v>0</v>
      </c>
      <c r="I19" s="65">
        <f t="shared" si="1"/>
        <v>2</v>
      </c>
      <c r="J19" s="64">
        <v>0</v>
      </c>
      <c r="K19" s="64">
        <v>0</v>
      </c>
      <c r="L19" s="65">
        <f t="shared" si="2"/>
        <v>0</v>
      </c>
    </row>
    <row r="20" spans="1:12" ht="35.1" customHeight="1" thickBot="1">
      <c r="A20" s="207"/>
      <c r="B20" s="207"/>
      <c r="C20" s="64" t="s">
        <v>10</v>
      </c>
      <c r="D20" s="64">
        <v>0</v>
      </c>
      <c r="E20" s="64">
        <v>0</v>
      </c>
      <c r="F20" s="65">
        <f t="shared" si="0"/>
        <v>0</v>
      </c>
      <c r="G20" s="64">
        <v>0</v>
      </c>
      <c r="H20" s="64">
        <v>0</v>
      </c>
      <c r="I20" s="65">
        <f t="shared" si="1"/>
        <v>0</v>
      </c>
      <c r="J20" s="64">
        <v>0</v>
      </c>
      <c r="K20" s="64">
        <v>0</v>
      </c>
      <c r="L20" s="65">
        <f t="shared" si="2"/>
        <v>0</v>
      </c>
    </row>
    <row r="21" spans="1:12" ht="35.1" customHeight="1" thickBot="1">
      <c r="A21" s="207"/>
      <c r="B21" s="207"/>
      <c r="C21" s="64" t="s">
        <v>11</v>
      </c>
      <c r="D21" s="64">
        <v>0</v>
      </c>
      <c r="E21" s="64">
        <v>0</v>
      </c>
      <c r="F21" s="65">
        <f t="shared" si="0"/>
        <v>0</v>
      </c>
      <c r="G21" s="64">
        <v>1</v>
      </c>
      <c r="H21" s="64">
        <v>0</v>
      </c>
      <c r="I21" s="65">
        <f t="shared" si="1"/>
        <v>1</v>
      </c>
      <c r="J21" s="64">
        <v>0</v>
      </c>
      <c r="K21" s="64">
        <v>0</v>
      </c>
      <c r="L21" s="65">
        <f t="shared" si="2"/>
        <v>0</v>
      </c>
    </row>
    <row r="22" spans="1:12" ht="35.1" customHeight="1" thickBot="1">
      <c r="A22" s="207"/>
      <c r="B22" s="207"/>
      <c r="C22" s="64" t="s">
        <v>107</v>
      </c>
      <c r="D22" s="64">
        <v>0</v>
      </c>
      <c r="E22" s="64">
        <v>0</v>
      </c>
      <c r="F22" s="65">
        <f t="shared" si="0"/>
        <v>0</v>
      </c>
      <c r="G22" s="64">
        <v>0</v>
      </c>
      <c r="H22" s="64">
        <v>0</v>
      </c>
      <c r="I22" s="65">
        <f t="shared" si="1"/>
        <v>0</v>
      </c>
      <c r="J22" s="64">
        <v>0</v>
      </c>
      <c r="K22" s="64">
        <v>0</v>
      </c>
      <c r="L22" s="65">
        <f t="shared" si="2"/>
        <v>0</v>
      </c>
    </row>
    <row r="23" spans="1:12" ht="35.1" customHeight="1" thickBot="1">
      <c r="A23" s="206" t="s">
        <v>47</v>
      </c>
      <c r="B23" s="206"/>
      <c r="C23" s="64" t="s">
        <v>8</v>
      </c>
      <c r="D23" s="62">
        <v>0</v>
      </c>
      <c r="E23" s="62">
        <v>0</v>
      </c>
      <c r="F23" s="65">
        <f t="shared" ref="F23:F36" si="3">SUM(D23:E23)</f>
        <v>0</v>
      </c>
      <c r="G23" s="62">
        <v>1</v>
      </c>
      <c r="H23" s="62">
        <v>3</v>
      </c>
      <c r="I23" s="65">
        <f t="shared" si="1"/>
        <v>4</v>
      </c>
      <c r="J23" s="62">
        <v>0</v>
      </c>
      <c r="K23" s="62">
        <v>0</v>
      </c>
      <c r="L23" s="65">
        <f t="shared" si="2"/>
        <v>0</v>
      </c>
    </row>
    <row r="24" spans="1:12" ht="35.1" customHeight="1" thickBot="1">
      <c r="A24" s="207"/>
      <c r="B24" s="207"/>
      <c r="C24" s="64" t="s">
        <v>9</v>
      </c>
      <c r="D24" s="62">
        <v>0</v>
      </c>
      <c r="E24" s="62">
        <v>0</v>
      </c>
      <c r="F24" s="65">
        <f t="shared" si="3"/>
        <v>0</v>
      </c>
      <c r="G24" s="62">
        <v>1</v>
      </c>
      <c r="H24" s="62">
        <v>1</v>
      </c>
      <c r="I24" s="65">
        <f t="shared" si="1"/>
        <v>2</v>
      </c>
      <c r="J24" s="62">
        <v>0</v>
      </c>
      <c r="K24" s="62">
        <v>0</v>
      </c>
      <c r="L24" s="65">
        <f t="shared" si="2"/>
        <v>0</v>
      </c>
    </row>
    <row r="25" spans="1:12" ht="35.1" customHeight="1" thickBot="1">
      <c r="A25" s="207"/>
      <c r="B25" s="207"/>
      <c r="C25" s="64" t="s">
        <v>10</v>
      </c>
      <c r="D25" s="62">
        <v>0</v>
      </c>
      <c r="E25" s="62">
        <v>0</v>
      </c>
      <c r="F25" s="65">
        <f t="shared" si="3"/>
        <v>0</v>
      </c>
      <c r="G25" s="62">
        <v>0</v>
      </c>
      <c r="H25" s="62">
        <v>0</v>
      </c>
      <c r="I25" s="65">
        <f t="shared" si="1"/>
        <v>0</v>
      </c>
      <c r="J25" s="62">
        <v>0</v>
      </c>
      <c r="K25" s="62">
        <v>0</v>
      </c>
      <c r="L25" s="65">
        <f t="shared" si="2"/>
        <v>0</v>
      </c>
    </row>
    <row r="26" spans="1:12" ht="30" customHeight="1" thickBot="1">
      <c r="A26" s="207"/>
      <c r="B26" s="207"/>
      <c r="C26" s="62" t="s">
        <v>11</v>
      </c>
      <c r="D26" s="62">
        <v>0</v>
      </c>
      <c r="E26" s="62">
        <v>0</v>
      </c>
      <c r="F26" s="65">
        <f t="shared" si="3"/>
        <v>0</v>
      </c>
      <c r="G26" s="62">
        <v>1</v>
      </c>
      <c r="H26" s="62">
        <v>1</v>
      </c>
      <c r="I26" s="65">
        <f t="shared" si="1"/>
        <v>2</v>
      </c>
      <c r="J26" s="62">
        <v>0</v>
      </c>
      <c r="K26" s="62">
        <v>0</v>
      </c>
      <c r="L26" s="65">
        <f t="shared" si="2"/>
        <v>0</v>
      </c>
    </row>
    <row r="27" spans="1:12" ht="35.1" customHeight="1" thickBot="1">
      <c r="A27" s="206" t="s">
        <v>48</v>
      </c>
      <c r="B27" s="206"/>
      <c r="C27" s="64" t="s">
        <v>8</v>
      </c>
      <c r="D27" s="64">
        <v>0</v>
      </c>
      <c r="E27" s="64">
        <v>0</v>
      </c>
      <c r="F27" s="65">
        <f t="shared" si="3"/>
        <v>0</v>
      </c>
      <c r="G27" s="64">
        <v>10</v>
      </c>
      <c r="H27" s="64">
        <v>3</v>
      </c>
      <c r="I27" s="65">
        <f t="shared" ref="I27:I42" si="4">SUM(G27:H27)</f>
        <v>13</v>
      </c>
      <c r="J27" s="64">
        <v>0</v>
      </c>
      <c r="K27" s="64">
        <v>0</v>
      </c>
      <c r="L27" s="65">
        <f t="shared" ref="L27:L42" si="5">SUM(J27:K27)</f>
        <v>0</v>
      </c>
    </row>
    <row r="28" spans="1:12" ht="35.1" customHeight="1" thickBot="1">
      <c r="A28" s="206"/>
      <c r="B28" s="206"/>
      <c r="C28" s="64" t="s">
        <v>9</v>
      </c>
      <c r="D28" s="64">
        <v>0</v>
      </c>
      <c r="E28" s="64">
        <v>0</v>
      </c>
      <c r="F28" s="65">
        <f t="shared" si="3"/>
        <v>0</v>
      </c>
      <c r="G28" s="64">
        <v>15</v>
      </c>
      <c r="H28" s="64">
        <v>5</v>
      </c>
      <c r="I28" s="65">
        <f t="shared" si="4"/>
        <v>20</v>
      </c>
      <c r="J28" s="64">
        <v>0</v>
      </c>
      <c r="K28" s="64">
        <v>0</v>
      </c>
      <c r="L28" s="65">
        <f t="shared" si="5"/>
        <v>0</v>
      </c>
    </row>
    <row r="29" spans="1:12" ht="35.1" customHeight="1" thickBot="1">
      <c r="A29" s="206"/>
      <c r="B29" s="206"/>
      <c r="C29" s="64" t="s">
        <v>10</v>
      </c>
      <c r="D29" s="64">
        <v>0</v>
      </c>
      <c r="E29" s="64">
        <v>0</v>
      </c>
      <c r="F29" s="65">
        <f t="shared" si="3"/>
        <v>0</v>
      </c>
      <c r="G29" s="64">
        <v>12</v>
      </c>
      <c r="H29" s="64">
        <v>4</v>
      </c>
      <c r="I29" s="65">
        <f t="shared" si="4"/>
        <v>16</v>
      </c>
      <c r="J29" s="64">
        <v>0</v>
      </c>
      <c r="K29" s="64">
        <v>0</v>
      </c>
      <c r="L29" s="65">
        <f t="shared" si="5"/>
        <v>0</v>
      </c>
    </row>
    <row r="30" spans="1:12" ht="35.1" customHeight="1" thickBot="1">
      <c r="A30" s="206"/>
      <c r="B30" s="206"/>
      <c r="C30" s="64" t="s">
        <v>11</v>
      </c>
      <c r="D30" s="64">
        <v>0</v>
      </c>
      <c r="E30" s="64">
        <v>0</v>
      </c>
      <c r="F30" s="65">
        <f t="shared" si="3"/>
        <v>0</v>
      </c>
      <c r="G30" s="64">
        <v>3</v>
      </c>
      <c r="H30" s="64">
        <v>1</v>
      </c>
      <c r="I30" s="65">
        <f t="shared" si="4"/>
        <v>4</v>
      </c>
      <c r="J30" s="64">
        <v>0</v>
      </c>
      <c r="K30" s="64">
        <v>0</v>
      </c>
      <c r="L30" s="65">
        <f t="shared" si="5"/>
        <v>0</v>
      </c>
    </row>
    <row r="31" spans="1:12" ht="35.1" customHeight="1" thickBot="1">
      <c r="A31" s="206" t="s">
        <v>49</v>
      </c>
      <c r="B31" s="206"/>
      <c r="C31" s="64" t="s">
        <v>8</v>
      </c>
      <c r="D31" s="62">
        <v>0</v>
      </c>
      <c r="E31" s="62">
        <v>0</v>
      </c>
      <c r="F31" s="65">
        <f t="shared" si="3"/>
        <v>0</v>
      </c>
      <c r="G31" s="62">
        <v>9</v>
      </c>
      <c r="H31" s="62">
        <v>0</v>
      </c>
      <c r="I31" s="65">
        <f t="shared" si="4"/>
        <v>9</v>
      </c>
      <c r="J31" s="62">
        <v>0</v>
      </c>
      <c r="K31" s="62">
        <v>0</v>
      </c>
      <c r="L31" s="65">
        <f t="shared" si="5"/>
        <v>0</v>
      </c>
    </row>
    <row r="32" spans="1:12" ht="35.1" customHeight="1" thickBot="1">
      <c r="A32" s="207"/>
      <c r="B32" s="207"/>
      <c r="C32" s="62" t="s">
        <v>9</v>
      </c>
      <c r="D32" s="62">
        <v>0</v>
      </c>
      <c r="E32" s="62">
        <v>0</v>
      </c>
      <c r="F32" s="65">
        <f t="shared" si="3"/>
        <v>0</v>
      </c>
      <c r="G32" s="62">
        <v>0</v>
      </c>
      <c r="H32" s="62">
        <v>0</v>
      </c>
      <c r="I32" s="65">
        <f t="shared" si="4"/>
        <v>0</v>
      </c>
      <c r="J32" s="62">
        <v>0</v>
      </c>
      <c r="K32" s="62">
        <v>0</v>
      </c>
      <c r="L32" s="65">
        <f t="shared" si="5"/>
        <v>0</v>
      </c>
    </row>
    <row r="33" spans="1:12" ht="35.1" customHeight="1" thickBot="1">
      <c r="A33" s="207"/>
      <c r="B33" s="207"/>
      <c r="C33" s="62" t="s">
        <v>10</v>
      </c>
      <c r="D33" s="62">
        <v>0</v>
      </c>
      <c r="E33" s="62">
        <v>0</v>
      </c>
      <c r="F33" s="65">
        <f t="shared" si="3"/>
        <v>0</v>
      </c>
      <c r="G33" s="62">
        <v>1</v>
      </c>
      <c r="H33" s="62">
        <v>0</v>
      </c>
      <c r="I33" s="65">
        <f t="shared" si="4"/>
        <v>1</v>
      </c>
      <c r="J33" s="62">
        <v>0</v>
      </c>
      <c r="K33" s="62">
        <v>0</v>
      </c>
      <c r="L33" s="65">
        <f t="shared" si="5"/>
        <v>0</v>
      </c>
    </row>
    <row r="34" spans="1:12" ht="35.1" customHeight="1" thickBot="1">
      <c r="A34" s="207"/>
      <c r="B34" s="207"/>
      <c r="C34" s="62" t="s">
        <v>11</v>
      </c>
      <c r="D34" s="62">
        <v>0</v>
      </c>
      <c r="E34" s="62">
        <v>0</v>
      </c>
      <c r="F34" s="65">
        <f t="shared" si="3"/>
        <v>0</v>
      </c>
      <c r="G34" s="62">
        <v>0</v>
      </c>
      <c r="H34" s="62">
        <v>0</v>
      </c>
      <c r="I34" s="65">
        <f t="shared" si="4"/>
        <v>0</v>
      </c>
      <c r="J34" s="62">
        <v>0</v>
      </c>
      <c r="K34" s="62">
        <v>0</v>
      </c>
      <c r="L34" s="65">
        <f t="shared" si="5"/>
        <v>0</v>
      </c>
    </row>
    <row r="35" spans="1:12" ht="35.1" customHeight="1" thickBot="1">
      <c r="A35" s="207"/>
      <c r="B35" s="207"/>
      <c r="C35" s="64" t="s">
        <v>12</v>
      </c>
      <c r="D35" s="62">
        <v>0</v>
      </c>
      <c r="E35" s="62">
        <v>0</v>
      </c>
      <c r="F35" s="65">
        <f t="shared" si="3"/>
        <v>0</v>
      </c>
      <c r="G35" s="62">
        <v>0</v>
      </c>
      <c r="H35" s="62">
        <v>0</v>
      </c>
      <c r="I35" s="65">
        <f t="shared" si="4"/>
        <v>0</v>
      </c>
      <c r="J35" s="62">
        <v>0</v>
      </c>
      <c r="K35" s="62">
        <v>0</v>
      </c>
      <c r="L35" s="65">
        <f t="shared" si="5"/>
        <v>0</v>
      </c>
    </row>
    <row r="36" spans="1:12" ht="35.1" customHeight="1" thickBot="1">
      <c r="A36" s="207" t="s">
        <v>113</v>
      </c>
      <c r="B36" s="207"/>
      <c r="C36" s="62" t="s">
        <v>10</v>
      </c>
      <c r="D36" s="62">
        <v>0</v>
      </c>
      <c r="E36" s="62">
        <v>0</v>
      </c>
      <c r="F36" s="65">
        <f t="shared" si="3"/>
        <v>0</v>
      </c>
      <c r="G36" s="62">
        <v>0</v>
      </c>
      <c r="H36" s="62">
        <v>0</v>
      </c>
      <c r="I36" s="65">
        <f t="shared" si="4"/>
        <v>0</v>
      </c>
      <c r="J36" s="62">
        <v>0</v>
      </c>
      <c r="K36" s="62">
        <v>0</v>
      </c>
      <c r="L36" s="65">
        <f t="shared" si="5"/>
        <v>0</v>
      </c>
    </row>
    <row r="37" spans="1:12" ht="35.1" customHeight="1" thickBot="1">
      <c r="A37" s="207" t="s">
        <v>18</v>
      </c>
      <c r="B37" s="207"/>
      <c r="C37" s="62" t="s">
        <v>9</v>
      </c>
      <c r="D37" s="62">
        <v>0</v>
      </c>
      <c r="E37" s="62">
        <v>0</v>
      </c>
      <c r="F37" s="65">
        <f t="shared" ref="F37:F51" si="6">SUM(D37:E37)</f>
        <v>0</v>
      </c>
      <c r="G37" s="62">
        <v>0</v>
      </c>
      <c r="H37" s="62">
        <v>0</v>
      </c>
      <c r="I37" s="65">
        <f t="shared" si="4"/>
        <v>0</v>
      </c>
      <c r="J37" s="62">
        <v>0</v>
      </c>
      <c r="K37" s="62">
        <v>0</v>
      </c>
      <c r="L37" s="65">
        <f t="shared" si="5"/>
        <v>0</v>
      </c>
    </row>
    <row r="38" spans="1:12" ht="35.1" customHeight="1" thickBot="1">
      <c r="A38" s="207"/>
      <c r="B38" s="207"/>
      <c r="C38" s="62" t="s">
        <v>10</v>
      </c>
      <c r="D38" s="62">
        <v>0</v>
      </c>
      <c r="E38" s="62">
        <v>0</v>
      </c>
      <c r="F38" s="65">
        <f t="shared" si="6"/>
        <v>0</v>
      </c>
      <c r="G38" s="62">
        <v>3</v>
      </c>
      <c r="H38" s="62">
        <v>0</v>
      </c>
      <c r="I38" s="65">
        <f t="shared" si="4"/>
        <v>3</v>
      </c>
      <c r="J38" s="62">
        <v>0</v>
      </c>
      <c r="K38" s="62">
        <v>0</v>
      </c>
      <c r="L38" s="65">
        <f t="shared" si="5"/>
        <v>0</v>
      </c>
    </row>
    <row r="39" spans="1:12" ht="35.1" customHeight="1" thickBot="1">
      <c r="A39" s="215" t="s">
        <v>126</v>
      </c>
      <c r="B39" s="215"/>
      <c r="C39" s="64" t="s">
        <v>11</v>
      </c>
      <c r="D39" s="64">
        <v>0</v>
      </c>
      <c r="E39" s="64">
        <v>0</v>
      </c>
      <c r="F39" s="65">
        <f t="shared" si="6"/>
        <v>0</v>
      </c>
      <c r="G39" s="64">
        <v>2</v>
      </c>
      <c r="H39" s="64">
        <v>2</v>
      </c>
      <c r="I39" s="65">
        <f t="shared" si="4"/>
        <v>4</v>
      </c>
      <c r="J39" s="64">
        <v>0</v>
      </c>
      <c r="K39" s="64">
        <v>0</v>
      </c>
      <c r="L39" s="65">
        <f t="shared" si="5"/>
        <v>0</v>
      </c>
    </row>
    <row r="40" spans="1:12" ht="35.1" customHeight="1" thickBot="1">
      <c r="A40" s="215"/>
      <c r="B40" s="215"/>
      <c r="C40" s="64" t="s">
        <v>12</v>
      </c>
      <c r="D40" s="64">
        <v>0</v>
      </c>
      <c r="E40" s="64">
        <v>0</v>
      </c>
      <c r="F40" s="65">
        <f t="shared" si="6"/>
        <v>0</v>
      </c>
      <c r="G40" s="64">
        <v>0</v>
      </c>
      <c r="H40" s="64">
        <v>0</v>
      </c>
      <c r="I40" s="65">
        <f t="shared" si="4"/>
        <v>0</v>
      </c>
      <c r="J40" s="64">
        <v>0</v>
      </c>
      <c r="K40" s="64">
        <v>0</v>
      </c>
      <c r="L40" s="65">
        <f t="shared" si="5"/>
        <v>0</v>
      </c>
    </row>
    <row r="41" spans="1:12" ht="35.1" customHeight="1" thickBot="1">
      <c r="A41" s="206" t="s">
        <v>20</v>
      </c>
      <c r="B41" s="206"/>
      <c r="C41" s="64" t="s">
        <v>8</v>
      </c>
      <c r="D41" s="62">
        <v>0</v>
      </c>
      <c r="E41" s="62">
        <v>0</v>
      </c>
      <c r="F41" s="65">
        <f t="shared" si="6"/>
        <v>0</v>
      </c>
      <c r="G41" s="62">
        <v>2</v>
      </c>
      <c r="H41" s="62">
        <v>5</v>
      </c>
      <c r="I41" s="65">
        <f t="shared" si="4"/>
        <v>7</v>
      </c>
      <c r="J41" s="62">
        <v>0</v>
      </c>
      <c r="K41" s="62">
        <v>0</v>
      </c>
      <c r="L41" s="65">
        <f t="shared" si="5"/>
        <v>0</v>
      </c>
    </row>
    <row r="42" spans="1:12" ht="35.1" customHeight="1" thickBot="1">
      <c r="A42" s="207"/>
      <c r="B42" s="207"/>
      <c r="C42" s="62" t="s">
        <v>9</v>
      </c>
      <c r="D42" s="62">
        <v>0</v>
      </c>
      <c r="E42" s="62">
        <v>0</v>
      </c>
      <c r="F42" s="65">
        <f t="shared" si="6"/>
        <v>0</v>
      </c>
      <c r="G42" s="62">
        <v>2</v>
      </c>
      <c r="H42" s="62">
        <v>0</v>
      </c>
      <c r="I42" s="65">
        <f t="shared" si="4"/>
        <v>2</v>
      </c>
      <c r="J42" s="62">
        <v>0</v>
      </c>
      <c r="K42" s="62">
        <v>0</v>
      </c>
      <c r="L42" s="65">
        <f t="shared" si="5"/>
        <v>0</v>
      </c>
    </row>
    <row r="43" spans="1:12" ht="35.1" customHeight="1" thickBot="1">
      <c r="A43" s="207"/>
      <c r="B43" s="207"/>
      <c r="C43" s="62" t="s">
        <v>10</v>
      </c>
      <c r="D43" s="43">
        <v>0</v>
      </c>
      <c r="E43" s="43">
        <v>0</v>
      </c>
      <c r="F43" s="65">
        <f t="shared" si="6"/>
        <v>0</v>
      </c>
      <c r="G43" s="43">
        <v>0</v>
      </c>
      <c r="H43" s="43">
        <v>2</v>
      </c>
      <c r="I43" s="65">
        <f t="shared" ref="I43:I56" si="7">SUM(G43:H43)</f>
        <v>2</v>
      </c>
      <c r="J43" s="43">
        <v>0</v>
      </c>
      <c r="K43" s="43">
        <v>0</v>
      </c>
      <c r="L43" s="65">
        <f t="shared" ref="L43:L56" si="8">SUM(J43:K43)</f>
        <v>0</v>
      </c>
    </row>
    <row r="44" spans="1:12" ht="35.1" customHeight="1" thickBot="1">
      <c r="A44" s="207"/>
      <c r="B44" s="207"/>
      <c r="C44" s="62" t="s">
        <v>11</v>
      </c>
      <c r="D44" s="43">
        <v>0</v>
      </c>
      <c r="E44" s="43">
        <v>0</v>
      </c>
      <c r="F44" s="65">
        <f t="shared" si="6"/>
        <v>0</v>
      </c>
      <c r="G44" s="43">
        <v>1</v>
      </c>
      <c r="H44" s="43">
        <v>0</v>
      </c>
      <c r="I44" s="65">
        <f t="shared" si="7"/>
        <v>1</v>
      </c>
      <c r="J44" s="43">
        <v>0</v>
      </c>
      <c r="K44" s="43">
        <v>0</v>
      </c>
      <c r="L44" s="65">
        <f t="shared" si="8"/>
        <v>0</v>
      </c>
    </row>
    <row r="45" spans="1:12" ht="35.1" customHeight="1" thickBot="1">
      <c r="A45" s="207"/>
      <c r="B45" s="207"/>
      <c r="C45" s="62" t="s">
        <v>12</v>
      </c>
      <c r="D45" s="43">
        <v>0</v>
      </c>
      <c r="E45" s="43">
        <v>0</v>
      </c>
      <c r="F45" s="65">
        <f t="shared" si="6"/>
        <v>0</v>
      </c>
      <c r="G45" s="43">
        <v>0</v>
      </c>
      <c r="H45" s="43">
        <v>0</v>
      </c>
      <c r="I45" s="65">
        <f t="shared" si="7"/>
        <v>0</v>
      </c>
      <c r="J45" s="43">
        <v>0</v>
      </c>
      <c r="K45" s="43">
        <v>0</v>
      </c>
      <c r="L45" s="65">
        <f t="shared" si="8"/>
        <v>0</v>
      </c>
    </row>
    <row r="46" spans="1:12" ht="35.1" customHeight="1" thickBot="1">
      <c r="A46" s="207" t="s">
        <v>28</v>
      </c>
      <c r="B46" s="207"/>
      <c r="C46" s="62" t="s">
        <v>11</v>
      </c>
      <c r="D46" s="43">
        <v>0</v>
      </c>
      <c r="E46" s="43">
        <v>0</v>
      </c>
      <c r="F46" s="65">
        <f t="shared" si="6"/>
        <v>0</v>
      </c>
      <c r="G46" s="43">
        <v>1</v>
      </c>
      <c r="H46" s="43">
        <v>0</v>
      </c>
      <c r="I46" s="65">
        <f t="shared" si="7"/>
        <v>1</v>
      </c>
      <c r="J46" s="43">
        <v>0</v>
      </c>
      <c r="K46" s="43">
        <v>0</v>
      </c>
      <c r="L46" s="65">
        <f t="shared" si="8"/>
        <v>0</v>
      </c>
    </row>
    <row r="47" spans="1:12" ht="35.1" customHeight="1" thickBot="1">
      <c r="A47" s="206" t="s">
        <v>26</v>
      </c>
      <c r="B47" s="206"/>
      <c r="C47" s="64" t="s">
        <v>8</v>
      </c>
      <c r="D47" s="43">
        <v>0</v>
      </c>
      <c r="E47" s="43">
        <v>0</v>
      </c>
      <c r="F47" s="65">
        <f t="shared" si="6"/>
        <v>0</v>
      </c>
      <c r="G47" s="43">
        <v>15</v>
      </c>
      <c r="H47" s="43">
        <v>5</v>
      </c>
      <c r="I47" s="65">
        <f t="shared" si="7"/>
        <v>20</v>
      </c>
      <c r="J47" s="43">
        <v>0</v>
      </c>
      <c r="K47" s="43">
        <v>0</v>
      </c>
      <c r="L47" s="65">
        <f t="shared" si="8"/>
        <v>0</v>
      </c>
    </row>
    <row r="48" spans="1:12" ht="35.1" customHeight="1" thickBot="1">
      <c r="A48" s="207"/>
      <c r="B48" s="207"/>
      <c r="C48" s="62" t="s">
        <v>9</v>
      </c>
      <c r="D48" s="43">
        <v>0</v>
      </c>
      <c r="E48" s="43">
        <v>0</v>
      </c>
      <c r="F48" s="65">
        <f t="shared" si="6"/>
        <v>0</v>
      </c>
      <c r="G48" s="43">
        <v>5</v>
      </c>
      <c r="H48" s="43">
        <v>3</v>
      </c>
      <c r="I48" s="65">
        <f t="shared" si="7"/>
        <v>8</v>
      </c>
      <c r="J48" s="43">
        <v>0</v>
      </c>
      <c r="K48" s="43">
        <v>0</v>
      </c>
      <c r="L48" s="65">
        <f t="shared" si="8"/>
        <v>0</v>
      </c>
    </row>
    <row r="49" spans="1:12" ht="35.1" customHeight="1" thickBot="1">
      <c r="A49" s="207"/>
      <c r="B49" s="207"/>
      <c r="C49" s="62" t="s">
        <v>10</v>
      </c>
      <c r="D49" s="43">
        <v>0</v>
      </c>
      <c r="E49" s="43">
        <v>0</v>
      </c>
      <c r="F49" s="65">
        <f t="shared" si="6"/>
        <v>0</v>
      </c>
      <c r="G49" s="43">
        <v>8</v>
      </c>
      <c r="H49" s="43">
        <v>5</v>
      </c>
      <c r="I49" s="65">
        <f t="shared" si="7"/>
        <v>13</v>
      </c>
      <c r="J49" s="43">
        <v>0</v>
      </c>
      <c r="K49" s="43">
        <v>0</v>
      </c>
      <c r="L49" s="65">
        <f t="shared" si="8"/>
        <v>0</v>
      </c>
    </row>
    <row r="50" spans="1:12" ht="35.1" customHeight="1" thickBot="1">
      <c r="A50" s="207"/>
      <c r="B50" s="207"/>
      <c r="C50" s="62" t="s">
        <v>11</v>
      </c>
      <c r="D50" s="43">
        <v>0</v>
      </c>
      <c r="E50" s="43">
        <v>0</v>
      </c>
      <c r="F50" s="65">
        <f t="shared" si="6"/>
        <v>0</v>
      </c>
      <c r="G50" s="43">
        <v>0</v>
      </c>
      <c r="H50" s="43">
        <v>0</v>
      </c>
      <c r="I50" s="65">
        <f t="shared" si="7"/>
        <v>0</v>
      </c>
      <c r="J50" s="43">
        <v>0</v>
      </c>
      <c r="K50" s="43">
        <v>0</v>
      </c>
      <c r="L50" s="65">
        <f t="shared" si="8"/>
        <v>0</v>
      </c>
    </row>
    <row r="51" spans="1:12" ht="35.1" customHeight="1" thickBot="1">
      <c r="A51" s="207"/>
      <c r="B51" s="207"/>
      <c r="C51" s="62" t="s">
        <v>12</v>
      </c>
      <c r="D51" s="43">
        <v>0</v>
      </c>
      <c r="E51" s="43">
        <v>0</v>
      </c>
      <c r="F51" s="65">
        <f t="shared" si="6"/>
        <v>0</v>
      </c>
      <c r="G51" s="43">
        <v>0</v>
      </c>
      <c r="H51" s="43">
        <v>0</v>
      </c>
      <c r="I51" s="65">
        <f t="shared" si="7"/>
        <v>0</v>
      </c>
      <c r="J51" s="43">
        <v>0</v>
      </c>
      <c r="K51" s="43">
        <v>0</v>
      </c>
      <c r="L51" s="65">
        <f t="shared" si="8"/>
        <v>0</v>
      </c>
    </row>
    <row r="52" spans="1:12" ht="35.1" customHeight="1" thickBot="1">
      <c r="A52" s="206" t="s">
        <v>79</v>
      </c>
      <c r="B52" s="206"/>
      <c r="C52" s="64" t="s">
        <v>8</v>
      </c>
      <c r="D52" s="64">
        <v>0</v>
      </c>
      <c r="E52" s="64">
        <v>0</v>
      </c>
      <c r="F52" s="65">
        <f t="shared" ref="F52:F61" si="9">SUM(D52:E52)</f>
        <v>0</v>
      </c>
      <c r="G52" s="64">
        <v>16</v>
      </c>
      <c r="H52" s="64">
        <v>13</v>
      </c>
      <c r="I52" s="65">
        <f t="shared" si="7"/>
        <v>29</v>
      </c>
      <c r="J52" s="64">
        <v>0</v>
      </c>
      <c r="K52" s="64">
        <v>0</v>
      </c>
      <c r="L52" s="65">
        <f t="shared" si="8"/>
        <v>0</v>
      </c>
    </row>
    <row r="53" spans="1:12" ht="35.1" customHeight="1" thickBot="1">
      <c r="A53" s="206"/>
      <c r="B53" s="206"/>
      <c r="C53" s="64" t="s">
        <v>9</v>
      </c>
      <c r="D53" s="64">
        <v>0</v>
      </c>
      <c r="E53" s="64">
        <v>0</v>
      </c>
      <c r="F53" s="65">
        <f t="shared" si="9"/>
        <v>0</v>
      </c>
      <c r="G53" s="64">
        <v>1</v>
      </c>
      <c r="H53" s="64">
        <v>4</v>
      </c>
      <c r="I53" s="65">
        <f t="shared" si="7"/>
        <v>5</v>
      </c>
      <c r="J53" s="64">
        <v>0</v>
      </c>
      <c r="K53" s="64">
        <v>0</v>
      </c>
      <c r="L53" s="65">
        <f t="shared" si="8"/>
        <v>0</v>
      </c>
    </row>
    <row r="54" spans="1:12" ht="35.1" customHeight="1" thickBot="1">
      <c r="A54" s="206"/>
      <c r="B54" s="206"/>
      <c r="C54" s="64" t="s">
        <v>10</v>
      </c>
      <c r="D54" s="64">
        <v>0</v>
      </c>
      <c r="E54" s="64">
        <v>0</v>
      </c>
      <c r="F54" s="65">
        <f t="shared" si="9"/>
        <v>0</v>
      </c>
      <c r="G54" s="64">
        <v>5</v>
      </c>
      <c r="H54" s="64">
        <v>3</v>
      </c>
      <c r="I54" s="65">
        <f t="shared" si="7"/>
        <v>8</v>
      </c>
      <c r="J54" s="64">
        <v>0</v>
      </c>
      <c r="K54" s="64">
        <v>0</v>
      </c>
      <c r="L54" s="65">
        <f t="shared" si="8"/>
        <v>0</v>
      </c>
    </row>
    <row r="55" spans="1:12" ht="35.1" customHeight="1" thickBot="1">
      <c r="A55" s="206"/>
      <c r="B55" s="206"/>
      <c r="C55" s="64" t="s">
        <v>11</v>
      </c>
      <c r="D55" s="64">
        <v>0</v>
      </c>
      <c r="E55" s="64">
        <v>0</v>
      </c>
      <c r="F55" s="65">
        <f t="shared" si="9"/>
        <v>0</v>
      </c>
      <c r="G55" s="64">
        <v>3</v>
      </c>
      <c r="H55" s="64">
        <v>3</v>
      </c>
      <c r="I55" s="65">
        <f t="shared" si="7"/>
        <v>6</v>
      </c>
      <c r="J55" s="64">
        <v>0</v>
      </c>
      <c r="K55" s="64">
        <v>0</v>
      </c>
      <c r="L55" s="65">
        <f t="shared" si="8"/>
        <v>0</v>
      </c>
    </row>
    <row r="56" spans="1:12" ht="35.1" customHeight="1" thickBot="1">
      <c r="A56" s="206"/>
      <c r="B56" s="206"/>
      <c r="C56" s="64" t="s">
        <v>12</v>
      </c>
      <c r="D56" s="64">
        <v>0</v>
      </c>
      <c r="E56" s="64">
        <v>0</v>
      </c>
      <c r="F56" s="65">
        <f t="shared" si="9"/>
        <v>0</v>
      </c>
      <c r="G56" s="64">
        <v>0</v>
      </c>
      <c r="H56" s="64">
        <v>0</v>
      </c>
      <c r="I56" s="65">
        <f t="shared" si="7"/>
        <v>0</v>
      </c>
      <c r="J56" s="64">
        <v>0</v>
      </c>
      <c r="K56" s="64">
        <v>0</v>
      </c>
      <c r="L56" s="65">
        <f t="shared" si="8"/>
        <v>0</v>
      </c>
    </row>
    <row r="57" spans="1:12" ht="35.1" customHeight="1" thickBot="1">
      <c r="A57" s="206" t="s">
        <v>80</v>
      </c>
      <c r="B57" s="206"/>
      <c r="C57" s="64" t="s">
        <v>8</v>
      </c>
      <c r="D57" s="64">
        <v>0</v>
      </c>
      <c r="E57" s="64">
        <v>0</v>
      </c>
      <c r="F57" s="65">
        <f t="shared" si="9"/>
        <v>0</v>
      </c>
      <c r="G57" s="64">
        <v>6</v>
      </c>
      <c r="H57" s="64">
        <v>6</v>
      </c>
      <c r="I57" s="65">
        <f t="shared" ref="I57:I61" si="10">SUM(G57:H57)</f>
        <v>12</v>
      </c>
      <c r="J57" s="64">
        <v>0</v>
      </c>
      <c r="K57" s="64">
        <v>0</v>
      </c>
      <c r="L57" s="65">
        <f t="shared" ref="L57:L61" si="11">SUM(J57:K57)</f>
        <v>0</v>
      </c>
    </row>
    <row r="58" spans="1:12" ht="35.1" customHeight="1" thickBot="1">
      <c r="A58" s="206"/>
      <c r="B58" s="206"/>
      <c r="C58" s="64" t="s">
        <v>9</v>
      </c>
      <c r="D58" s="64">
        <v>0</v>
      </c>
      <c r="E58" s="64">
        <v>0</v>
      </c>
      <c r="F58" s="65">
        <f t="shared" si="9"/>
        <v>0</v>
      </c>
      <c r="G58" s="64">
        <v>17</v>
      </c>
      <c r="H58" s="64">
        <v>4</v>
      </c>
      <c r="I58" s="65">
        <f t="shared" si="10"/>
        <v>21</v>
      </c>
      <c r="J58" s="64">
        <v>0</v>
      </c>
      <c r="K58" s="64">
        <v>0</v>
      </c>
      <c r="L58" s="65">
        <f t="shared" si="11"/>
        <v>0</v>
      </c>
    </row>
    <row r="59" spans="1:12" ht="35.1" customHeight="1" thickBot="1">
      <c r="A59" s="206"/>
      <c r="B59" s="206"/>
      <c r="C59" s="64" t="s">
        <v>10</v>
      </c>
      <c r="D59" s="64">
        <v>0</v>
      </c>
      <c r="E59" s="64">
        <v>0</v>
      </c>
      <c r="F59" s="65">
        <f t="shared" si="9"/>
        <v>0</v>
      </c>
      <c r="G59" s="64">
        <v>4</v>
      </c>
      <c r="H59" s="64">
        <v>2</v>
      </c>
      <c r="I59" s="65">
        <f t="shared" si="10"/>
        <v>6</v>
      </c>
      <c r="J59" s="64">
        <v>0</v>
      </c>
      <c r="K59" s="64">
        <v>0</v>
      </c>
      <c r="L59" s="65">
        <f t="shared" si="11"/>
        <v>0</v>
      </c>
    </row>
    <row r="60" spans="1:12" ht="35.1" customHeight="1" thickBot="1">
      <c r="A60" s="206"/>
      <c r="B60" s="206"/>
      <c r="C60" s="64" t="s">
        <v>11</v>
      </c>
      <c r="D60" s="64">
        <v>0</v>
      </c>
      <c r="E60" s="64">
        <v>0</v>
      </c>
      <c r="F60" s="65">
        <f t="shared" si="9"/>
        <v>0</v>
      </c>
      <c r="G60" s="64">
        <v>6</v>
      </c>
      <c r="H60" s="64">
        <v>2</v>
      </c>
      <c r="I60" s="65">
        <f t="shared" si="10"/>
        <v>8</v>
      </c>
      <c r="J60" s="64">
        <v>0</v>
      </c>
      <c r="K60" s="64">
        <v>0</v>
      </c>
      <c r="L60" s="65">
        <f t="shared" si="11"/>
        <v>0</v>
      </c>
    </row>
    <row r="61" spans="1:12" ht="35.1" customHeight="1" thickBot="1">
      <c r="A61" s="206"/>
      <c r="B61" s="206"/>
      <c r="C61" s="64" t="s">
        <v>12</v>
      </c>
      <c r="D61" s="64">
        <v>0</v>
      </c>
      <c r="E61" s="64">
        <v>0</v>
      </c>
      <c r="F61" s="65">
        <f t="shared" si="9"/>
        <v>0</v>
      </c>
      <c r="G61" s="64">
        <v>0</v>
      </c>
      <c r="H61" s="64">
        <v>0</v>
      </c>
      <c r="I61" s="65">
        <f t="shared" si="10"/>
        <v>0</v>
      </c>
      <c r="J61" s="64">
        <v>0</v>
      </c>
      <c r="K61" s="64">
        <v>0</v>
      </c>
      <c r="L61" s="65">
        <f t="shared" si="11"/>
        <v>0</v>
      </c>
    </row>
    <row r="62" spans="1:12" ht="35.1" customHeight="1" thickBot="1">
      <c r="A62" s="206" t="s">
        <v>35</v>
      </c>
      <c r="B62" s="206"/>
      <c r="C62" s="64" t="s">
        <v>8</v>
      </c>
      <c r="D62" s="43">
        <v>0</v>
      </c>
      <c r="E62" s="43">
        <v>0</v>
      </c>
      <c r="F62" s="65">
        <f t="shared" ref="F62:F75" si="12">SUM(D62:E62)</f>
        <v>0</v>
      </c>
      <c r="G62" s="43">
        <v>11</v>
      </c>
      <c r="H62" s="43">
        <v>6</v>
      </c>
      <c r="I62" s="65">
        <f t="shared" ref="I62:I75" si="13">SUM(G62:H62)</f>
        <v>17</v>
      </c>
      <c r="J62" s="43">
        <v>0</v>
      </c>
      <c r="K62" s="43">
        <v>0</v>
      </c>
      <c r="L62" s="65">
        <f t="shared" ref="L62:L71" si="14">SUM(J62:K62)</f>
        <v>0</v>
      </c>
    </row>
    <row r="63" spans="1:12" ht="35.1" customHeight="1" thickBot="1">
      <c r="A63" s="207"/>
      <c r="B63" s="207"/>
      <c r="C63" s="62" t="s">
        <v>9</v>
      </c>
      <c r="D63" s="43">
        <v>0</v>
      </c>
      <c r="E63" s="43">
        <v>0</v>
      </c>
      <c r="F63" s="65">
        <f t="shared" si="12"/>
        <v>0</v>
      </c>
      <c r="G63" s="43">
        <v>0</v>
      </c>
      <c r="H63" s="43">
        <v>0</v>
      </c>
      <c r="I63" s="65">
        <f t="shared" si="13"/>
        <v>0</v>
      </c>
      <c r="J63" s="43">
        <v>0</v>
      </c>
      <c r="K63" s="43">
        <v>0</v>
      </c>
      <c r="L63" s="65">
        <f t="shared" si="14"/>
        <v>0</v>
      </c>
    </row>
    <row r="64" spans="1:12" ht="35.1" customHeight="1" thickBot="1">
      <c r="A64" s="207"/>
      <c r="B64" s="207"/>
      <c r="C64" s="62" t="s">
        <v>10</v>
      </c>
      <c r="D64" s="43">
        <v>0</v>
      </c>
      <c r="E64" s="43">
        <v>0</v>
      </c>
      <c r="F64" s="65">
        <f t="shared" si="12"/>
        <v>0</v>
      </c>
      <c r="G64" s="43">
        <v>0</v>
      </c>
      <c r="H64" s="43">
        <v>0</v>
      </c>
      <c r="I64" s="65">
        <f t="shared" si="13"/>
        <v>0</v>
      </c>
      <c r="J64" s="43">
        <v>0</v>
      </c>
      <c r="K64" s="43">
        <v>0</v>
      </c>
      <c r="L64" s="65">
        <f t="shared" si="14"/>
        <v>0</v>
      </c>
    </row>
    <row r="65" spans="1:12" ht="35.1" customHeight="1" thickBot="1">
      <c r="A65" s="207"/>
      <c r="B65" s="207"/>
      <c r="C65" s="62" t="s">
        <v>11</v>
      </c>
      <c r="D65" s="43">
        <v>0</v>
      </c>
      <c r="E65" s="43">
        <v>0</v>
      </c>
      <c r="F65" s="65">
        <f t="shared" si="12"/>
        <v>0</v>
      </c>
      <c r="G65" s="43">
        <v>0</v>
      </c>
      <c r="H65" s="43">
        <v>0</v>
      </c>
      <c r="I65" s="65">
        <f t="shared" si="13"/>
        <v>0</v>
      </c>
      <c r="J65" s="43">
        <v>0</v>
      </c>
      <c r="K65" s="43">
        <v>0</v>
      </c>
      <c r="L65" s="65">
        <f t="shared" si="14"/>
        <v>0</v>
      </c>
    </row>
    <row r="66" spans="1:12" ht="35.1" customHeight="1" thickBot="1">
      <c r="A66" s="207"/>
      <c r="B66" s="207"/>
      <c r="C66" s="62" t="s">
        <v>12</v>
      </c>
      <c r="D66" s="43">
        <v>0</v>
      </c>
      <c r="E66" s="43">
        <v>0</v>
      </c>
      <c r="F66" s="65">
        <f t="shared" si="12"/>
        <v>0</v>
      </c>
      <c r="G66" s="43">
        <v>0</v>
      </c>
      <c r="H66" s="43">
        <v>0</v>
      </c>
      <c r="I66" s="65">
        <f t="shared" si="13"/>
        <v>0</v>
      </c>
      <c r="J66" s="43">
        <v>0</v>
      </c>
      <c r="K66" s="43">
        <v>0</v>
      </c>
      <c r="L66" s="65">
        <f t="shared" si="14"/>
        <v>0</v>
      </c>
    </row>
    <row r="67" spans="1:12" ht="35.1" customHeight="1" thickBot="1">
      <c r="A67" s="206" t="s">
        <v>133</v>
      </c>
      <c r="B67" s="206"/>
      <c r="C67" s="64" t="s">
        <v>8</v>
      </c>
      <c r="D67" s="64">
        <v>0</v>
      </c>
      <c r="E67" s="64">
        <v>0</v>
      </c>
      <c r="F67" s="65">
        <f t="shared" si="12"/>
        <v>0</v>
      </c>
      <c r="G67" s="64">
        <v>3</v>
      </c>
      <c r="H67" s="64">
        <v>12</v>
      </c>
      <c r="I67" s="65">
        <f t="shared" si="13"/>
        <v>15</v>
      </c>
      <c r="J67" s="64">
        <v>0</v>
      </c>
      <c r="K67" s="64">
        <v>0</v>
      </c>
      <c r="L67" s="65">
        <f t="shared" si="14"/>
        <v>0</v>
      </c>
    </row>
    <row r="68" spans="1:12" ht="35.1" customHeight="1" thickBot="1">
      <c r="A68" s="206"/>
      <c r="B68" s="206"/>
      <c r="C68" s="64" t="s">
        <v>9</v>
      </c>
      <c r="D68" s="64">
        <v>0</v>
      </c>
      <c r="E68" s="64">
        <v>0</v>
      </c>
      <c r="F68" s="65">
        <f t="shared" si="12"/>
        <v>0</v>
      </c>
      <c r="G68" s="64">
        <v>0</v>
      </c>
      <c r="H68" s="64">
        <v>0</v>
      </c>
      <c r="I68" s="65">
        <f t="shared" si="13"/>
        <v>0</v>
      </c>
      <c r="J68" s="64">
        <v>0</v>
      </c>
      <c r="K68" s="64">
        <v>0</v>
      </c>
      <c r="L68" s="65">
        <f t="shared" si="14"/>
        <v>0</v>
      </c>
    </row>
    <row r="69" spans="1:12" ht="35.1" customHeight="1" thickBot="1">
      <c r="A69" s="206"/>
      <c r="B69" s="206"/>
      <c r="C69" s="64" t="s">
        <v>10</v>
      </c>
      <c r="D69" s="64">
        <v>0</v>
      </c>
      <c r="E69" s="64">
        <v>0</v>
      </c>
      <c r="F69" s="65">
        <f t="shared" si="12"/>
        <v>0</v>
      </c>
      <c r="G69" s="64">
        <v>0</v>
      </c>
      <c r="H69" s="64">
        <v>3</v>
      </c>
      <c r="I69" s="65">
        <f t="shared" si="13"/>
        <v>3</v>
      </c>
      <c r="J69" s="64">
        <v>0</v>
      </c>
      <c r="K69" s="64">
        <v>0</v>
      </c>
      <c r="L69" s="65">
        <f t="shared" si="14"/>
        <v>0</v>
      </c>
    </row>
    <row r="70" spans="1:12" ht="35.1" customHeight="1" thickBot="1">
      <c r="A70" s="206"/>
      <c r="B70" s="206"/>
      <c r="C70" s="64" t="s">
        <v>11</v>
      </c>
      <c r="D70" s="64">
        <v>0</v>
      </c>
      <c r="E70" s="64">
        <v>0</v>
      </c>
      <c r="F70" s="65">
        <f t="shared" si="12"/>
        <v>0</v>
      </c>
      <c r="G70" s="64">
        <v>0</v>
      </c>
      <c r="H70" s="64">
        <v>1</v>
      </c>
      <c r="I70" s="65">
        <f t="shared" si="13"/>
        <v>1</v>
      </c>
      <c r="J70" s="64">
        <v>0</v>
      </c>
      <c r="K70" s="64">
        <v>0</v>
      </c>
      <c r="L70" s="65">
        <f t="shared" si="14"/>
        <v>0</v>
      </c>
    </row>
    <row r="71" spans="1:12" ht="35.1" customHeight="1" thickBot="1">
      <c r="A71" s="206"/>
      <c r="B71" s="206"/>
      <c r="C71" s="64" t="s">
        <v>12</v>
      </c>
      <c r="D71" s="64">
        <v>0</v>
      </c>
      <c r="E71" s="64">
        <v>0</v>
      </c>
      <c r="F71" s="65">
        <f t="shared" si="12"/>
        <v>0</v>
      </c>
      <c r="G71" s="64">
        <v>0</v>
      </c>
      <c r="H71" s="64">
        <v>0</v>
      </c>
      <c r="I71" s="65">
        <f t="shared" si="13"/>
        <v>0</v>
      </c>
      <c r="J71" s="64">
        <v>0</v>
      </c>
      <c r="K71" s="64">
        <v>0</v>
      </c>
      <c r="L71" s="65">
        <f t="shared" si="14"/>
        <v>0</v>
      </c>
    </row>
    <row r="72" spans="1:12" ht="35.1" customHeight="1" thickBot="1">
      <c r="A72" s="206" t="s">
        <v>38</v>
      </c>
      <c r="B72" s="206"/>
      <c r="C72" s="64" t="s">
        <v>8</v>
      </c>
      <c r="D72" s="43">
        <v>0</v>
      </c>
      <c r="E72" s="43">
        <v>0</v>
      </c>
      <c r="F72" s="65">
        <f t="shared" si="12"/>
        <v>0</v>
      </c>
      <c r="G72" s="43">
        <v>9</v>
      </c>
      <c r="H72" s="43">
        <v>1</v>
      </c>
      <c r="I72" s="65">
        <f t="shared" si="13"/>
        <v>10</v>
      </c>
      <c r="J72" s="43">
        <v>0</v>
      </c>
      <c r="K72" s="43">
        <v>0</v>
      </c>
      <c r="L72" s="65">
        <f t="shared" ref="L72:L85" si="15">SUM(J72:K72)</f>
        <v>0</v>
      </c>
    </row>
    <row r="73" spans="1:12" ht="35.1" customHeight="1" thickBot="1">
      <c r="A73" s="207"/>
      <c r="B73" s="207"/>
      <c r="C73" s="62" t="s">
        <v>9</v>
      </c>
      <c r="D73" s="43">
        <v>0</v>
      </c>
      <c r="E73" s="43">
        <v>0</v>
      </c>
      <c r="F73" s="65">
        <f t="shared" si="12"/>
        <v>0</v>
      </c>
      <c r="G73" s="43">
        <v>0</v>
      </c>
      <c r="H73" s="43">
        <v>0</v>
      </c>
      <c r="I73" s="65">
        <f t="shared" si="13"/>
        <v>0</v>
      </c>
      <c r="J73" s="43">
        <v>0</v>
      </c>
      <c r="K73" s="43">
        <v>0</v>
      </c>
      <c r="L73" s="65">
        <f t="shared" si="15"/>
        <v>0</v>
      </c>
    </row>
    <row r="74" spans="1:12" ht="35.1" customHeight="1" thickBot="1">
      <c r="A74" s="206" t="s">
        <v>39</v>
      </c>
      <c r="B74" s="206"/>
      <c r="C74" s="64" t="s">
        <v>8</v>
      </c>
      <c r="D74" s="62">
        <v>0</v>
      </c>
      <c r="E74" s="62">
        <v>0</v>
      </c>
      <c r="F74" s="65">
        <f t="shared" si="12"/>
        <v>0</v>
      </c>
      <c r="G74" s="62">
        <v>1</v>
      </c>
      <c r="H74" s="62">
        <v>0</v>
      </c>
      <c r="I74" s="65">
        <f t="shared" si="13"/>
        <v>1</v>
      </c>
      <c r="J74" s="62">
        <v>0</v>
      </c>
      <c r="K74" s="62">
        <v>0</v>
      </c>
      <c r="L74" s="65">
        <f t="shared" si="15"/>
        <v>0</v>
      </c>
    </row>
    <row r="75" spans="1:12" ht="35.1" customHeight="1" thickBot="1">
      <c r="A75" s="207" t="s">
        <v>225</v>
      </c>
      <c r="B75" s="207"/>
      <c r="C75" s="62" t="s">
        <v>11</v>
      </c>
      <c r="D75" s="62">
        <v>0</v>
      </c>
      <c r="E75" s="62">
        <v>0</v>
      </c>
      <c r="F75" s="65">
        <f t="shared" si="12"/>
        <v>0</v>
      </c>
      <c r="G75" s="62">
        <v>0</v>
      </c>
      <c r="H75" s="62">
        <v>0</v>
      </c>
      <c r="I75" s="65">
        <f t="shared" si="13"/>
        <v>0</v>
      </c>
      <c r="J75" s="62">
        <v>0</v>
      </c>
      <c r="K75" s="62">
        <v>0</v>
      </c>
      <c r="L75" s="65">
        <f t="shared" si="15"/>
        <v>0</v>
      </c>
    </row>
    <row r="76" spans="1:12" ht="35.1" customHeight="1" thickBot="1">
      <c r="A76" s="206" t="s">
        <v>41</v>
      </c>
      <c r="B76" s="206"/>
      <c r="C76" s="62" t="s">
        <v>9</v>
      </c>
      <c r="D76" s="62">
        <v>0</v>
      </c>
      <c r="E76" s="62">
        <v>0</v>
      </c>
      <c r="F76" s="65">
        <f t="shared" ref="F76:F85" si="16">SUM(D76:E76)</f>
        <v>0</v>
      </c>
      <c r="G76" s="62">
        <v>0</v>
      </c>
      <c r="H76" s="62">
        <v>0</v>
      </c>
      <c r="I76" s="65">
        <f t="shared" ref="I76:I85" si="17">SUM(G76:H76)</f>
        <v>0</v>
      </c>
      <c r="J76" s="62">
        <v>0</v>
      </c>
      <c r="K76" s="62">
        <v>0</v>
      </c>
      <c r="L76" s="65">
        <f t="shared" si="15"/>
        <v>0</v>
      </c>
    </row>
    <row r="77" spans="1:12" ht="35.1" customHeight="1" thickBot="1">
      <c r="A77" s="206"/>
      <c r="B77" s="206"/>
      <c r="C77" s="62" t="s">
        <v>10</v>
      </c>
      <c r="D77" s="62">
        <v>0</v>
      </c>
      <c r="E77" s="62">
        <v>0</v>
      </c>
      <c r="F77" s="65">
        <f t="shared" si="16"/>
        <v>0</v>
      </c>
      <c r="G77" s="62">
        <v>0</v>
      </c>
      <c r="H77" s="62">
        <v>0</v>
      </c>
      <c r="I77" s="65">
        <f t="shared" si="17"/>
        <v>0</v>
      </c>
      <c r="J77" s="62">
        <v>0</v>
      </c>
      <c r="K77" s="62">
        <v>0</v>
      </c>
      <c r="L77" s="65">
        <f t="shared" si="15"/>
        <v>0</v>
      </c>
    </row>
    <row r="78" spans="1:12" ht="35.1" customHeight="1" thickBot="1">
      <c r="A78" s="206"/>
      <c r="B78" s="206"/>
      <c r="C78" s="62" t="s">
        <v>11</v>
      </c>
      <c r="D78" s="62">
        <v>0</v>
      </c>
      <c r="E78" s="62">
        <v>0</v>
      </c>
      <c r="F78" s="65">
        <f t="shared" si="16"/>
        <v>0</v>
      </c>
      <c r="G78" s="62">
        <v>0</v>
      </c>
      <c r="H78" s="62">
        <v>0</v>
      </c>
      <c r="I78" s="65">
        <f t="shared" si="17"/>
        <v>0</v>
      </c>
      <c r="J78" s="62">
        <v>0</v>
      </c>
      <c r="K78" s="62">
        <v>0</v>
      </c>
      <c r="L78" s="65">
        <f t="shared" si="15"/>
        <v>0</v>
      </c>
    </row>
    <row r="79" spans="1:12" ht="35.1" customHeight="1" thickBot="1">
      <c r="A79" s="206"/>
      <c r="B79" s="206"/>
      <c r="C79" s="62" t="s">
        <v>12</v>
      </c>
      <c r="D79" s="62">
        <v>0</v>
      </c>
      <c r="E79" s="62">
        <v>0</v>
      </c>
      <c r="F79" s="65">
        <f t="shared" si="16"/>
        <v>0</v>
      </c>
      <c r="G79" s="62">
        <v>0</v>
      </c>
      <c r="H79" s="62">
        <v>0</v>
      </c>
      <c r="I79" s="65">
        <f t="shared" si="17"/>
        <v>0</v>
      </c>
      <c r="J79" s="62">
        <v>0</v>
      </c>
      <c r="K79" s="62">
        <v>0</v>
      </c>
      <c r="L79" s="65">
        <f t="shared" si="15"/>
        <v>0</v>
      </c>
    </row>
    <row r="80" spans="1:12" ht="35.1" customHeight="1" thickBot="1">
      <c r="A80" s="206" t="s">
        <v>42</v>
      </c>
      <c r="B80" s="206"/>
      <c r="C80" s="64" t="s">
        <v>8</v>
      </c>
      <c r="D80" s="43">
        <v>0</v>
      </c>
      <c r="E80" s="43">
        <v>0</v>
      </c>
      <c r="F80" s="65">
        <f t="shared" si="16"/>
        <v>0</v>
      </c>
      <c r="G80" s="43">
        <v>4</v>
      </c>
      <c r="H80" s="43">
        <v>1</v>
      </c>
      <c r="I80" s="65">
        <f t="shared" si="17"/>
        <v>5</v>
      </c>
      <c r="J80" s="43">
        <v>0</v>
      </c>
      <c r="K80" s="43">
        <v>0</v>
      </c>
      <c r="L80" s="65">
        <f t="shared" si="15"/>
        <v>0</v>
      </c>
    </row>
    <row r="81" spans="1:12" ht="35.1" customHeight="1" thickBot="1">
      <c r="A81" s="207"/>
      <c r="B81" s="207"/>
      <c r="C81" s="62" t="s">
        <v>9</v>
      </c>
      <c r="D81" s="43">
        <v>0</v>
      </c>
      <c r="E81" s="43">
        <v>0</v>
      </c>
      <c r="F81" s="65">
        <f t="shared" si="16"/>
        <v>0</v>
      </c>
      <c r="G81" s="43">
        <v>0</v>
      </c>
      <c r="H81" s="43">
        <v>0</v>
      </c>
      <c r="I81" s="65">
        <f t="shared" si="17"/>
        <v>0</v>
      </c>
      <c r="J81" s="43">
        <v>0</v>
      </c>
      <c r="K81" s="43">
        <v>0</v>
      </c>
      <c r="L81" s="65">
        <f t="shared" si="15"/>
        <v>0</v>
      </c>
    </row>
    <row r="82" spans="1:12" ht="35.1" customHeight="1" thickBot="1">
      <c r="A82" s="206" t="s">
        <v>43</v>
      </c>
      <c r="B82" s="206"/>
      <c r="C82" s="62" t="s">
        <v>11</v>
      </c>
      <c r="D82" s="43">
        <v>0</v>
      </c>
      <c r="E82" s="43">
        <v>0</v>
      </c>
      <c r="F82" s="65">
        <f t="shared" si="16"/>
        <v>0</v>
      </c>
      <c r="G82" s="43">
        <v>0</v>
      </c>
      <c r="H82" s="43">
        <v>0</v>
      </c>
      <c r="I82" s="65">
        <f t="shared" si="17"/>
        <v>0</v>
      </c>
      <c r="J82" s="43">
        <v>0</v>
      </c>
      <c r="K82" s="43">
        <v>0</v>
      </c>
      <c r="L82" s="65">
        <f t="shared" si="15"/>
        <v>0</v>
      </c>
    </row>
    <row r="83" spans="1:12" ht="35.1" customHeight="1" thickBot="1">
      <c r="A83" s="206" t="s">
        <v>44</v>
      </c>
      <c r="B83" s="206"/>
      <c r="C83" s="62" t="s">
        <v>10</v>
      </c>
      <c r="D83" s="43">
        <v>0</v>
      </c>
      <c r="E83" s="43">
        <v>0</v>
      </c>
      <c r="F83" s="65">
        <f t="shared" si="16"/>
        <v>0</v>
      </c>
      <c r="G83" s="43">
        <v>0</v>
      </c>
      <c r="H83" s="43">
        <v>0</v>
      </c>
      <c r="I83" s="65">
        <f t="shared" si="17"/>
        <v>0</v>
      </c>
      <c r="J83" s="43">
        <v>0</v>
      </c>
      <c r="K83" s="43">
        <v>0</v>
      </c>
      <c r="L83" s="65">
        <f t="shared" si="15"/>
        <v>0</v>
      </c>
    </row>
    <row r="84" spans="1:12" ht="35.1" customHeight="1" thickBot="1">
      <c r="A84" s="206"/>
      <c r="B84" s="206"/>
      <c r="C84" s="62" t="s">
        <v>11</v>
      </c>
      <c r="D84" s="43">
        <v>0</v>
      </c>
      <c r="E84" s="43">
        <v>0</v>
      </c>
      <c r="F84" s="65">
        <f t="shared" si="16"/>
        <v>0</v>
      </c>
      <c r="G84" s="43">
        <v>0</v>
      </c>
      <c r="H84" s="43">
        <v>0</v>
      </c>
      <c r="I84" s="65">
        <f t="shared" si="17"/>
        <v>0</v>
      </c>
      <c r="J84" s="43">
        <v>0</v>
      </c>
      <c r="K84" s="43">
        <v>0</v>
      </c>
      <c r="L84" s="65">
        <f t="shared" si="15"/>
        <v>0</v>
      </c>
    </row>
    <row r="85" spans="1:12" ht="35.1" customHeight="1" thickBot="1">
      <c r="A85" s="206" t="s">
        <v>45</v>
      </c>
      <c r="B85" s="206"/>
      <c r="C85" s="62" t="s">
        <v>11</v>
      </c>
      <c r="D85" s="43">
        <v>0</v>
      </c>
      <c r="E85" s="43">
        <v>0</v>
      </c>
      <c r="F85" s="65">
        <f t="shared" si="16"/>
        <v>0</v>
      </c>
      <c r="G85" s="43">
        <v>0</v>
      </c>
      <c r="H85" s="43">
        <v>0</v>
      </c>
      <c r="I85" s="65">
        <f t="shared" si="17"/>
        <v>0</v>
      </c>
      <c r="J85" s="43">
        <v>0</v>
      </c>
      <c r="K85" s="43">
        <v>0</v>
      </c>
      <c r="L85" s="65">
        <f t="shared" si="15"/>
        <v>0</v>
      </c>
    </row>
    <row r="86" spans="1:12" ht="35.1" customHeight="1" thickBot="1">
      <c r="A86" s="222" t="s">
        <v>13</v>
      </c>
      <c r="B86" s="222"/>
      <c r="C86" s="63" t="s">
        <v>8</v>
      </c>
      <c r="D86" s="63">
        <f>D80+D74+D72+D67+D62+D57+D52+D47+D41+D31+D27+D23+D18+D14+D10+D5</f>
        <v>0</v>
      </c>
      <c r="E86" s="63">
        <f>E80+E74+E72+E67+E62+E57+E52+E47+E41+E31+E27+E23+E18+E14+E10+E5</f>
        <v>0</v>
      </c>
      <c r="F86" s="65">
        <f>SUBTOTAL(9,D86:E86)</f>
        <v>0</v>
      </c>
      <c r="G86" s="63">
        <f>G80+G74+G72+G67+G62+G57+G52+G47+G41+G31+G27+G23+G18+G14+G10+G5</f>
        <v>172</v>
      </c>
      <c r="H86" s="63">
        <f>H80+H74+H72+H67+H62+H57+H52+H47+H41+H31+H27+H23+H18+H14+H10+H5</f>
        <v>115</v>
      </c>
      <c r="I86" s="65">
        <f>SUBTOTAL(9,G86:H86)</f>
        <v>287</v>
      </c>
      <c r="J86" s="63">
        <f>J80+J74+J72+J67+J62+J57+J52+J47+J41+J31+J27+J23+J18+J14+J10+J5</f>
        <v>0</v>
      </c>
      <c r="K86" s="63">
        <f>K80+K74+K72+K67+K62+K57+K52+K47+K41+K31+K27+K23+K18+K14+K10+K5</f>
        <v>0</v>
      </c>
      <c r="L86" s="65">
        <f>SUBTOTAL(9,J86:K86)</f>
        <v>0</v>
      </c>
    </row>
    <row r="87" spans="1:12" ht="35.1" customHeight="1" thickBot="1">
      <c r="A87" s="222"/>
      <c r="B87" s="222"/>
      <c r="C87" s="63" t="s">
        <v>9</v>
      </c>
      <c r="D87" s="63">
        <f>D81+D76+D73+D68+D63+D58+D53+D48+D42+D37+D32+D28+D24+D19+D15+D11+D6</f>
        <v>0</v>
      </c>
      <c r="E87" s="63">
        <f>E81+E76+E73+E68+E63+E58+E53+E48+E42+E37+E32+E28+E24+E19+E15+E11+E6</f>
        <v>0</v>
      </c>
      <c r="F87" s="65">
        <f>SUBTOTAL(9,D87:E87)</f>
        <v>0</v>
      </c>
      <c r="G87" s="63">
        <f>G81+G76+G73+G68+G63+G58+G53+G48+G42+G37+G32+G28+G24+G19+G15+G11+G6</f>
        <v>87</v>
      </c>
      <c r="H87" s="63">
        <f>H81+H76+H73+H68+H63+H58+H53+H48+H42+H37+H32+H28+H24+H19+H15+H11+H6</f>
        <v>35</v>
      </c>
      <c r="I87" s="65">
        <f>SUBTOTAL(9,G87:H87)</f>
        <v>122</v>
      </c>
      <c r="J87" s="63">
        <f>J81+J76+J73+J68+J63+J58+J53+J48+J42+J37+J32+J28+J24+J19+J15+J11+J6</f>
        <v>0</v>
      </c>
      <c r="K87" s="63">
        <f>K81+K76+K73+K68+K63+K58+K53+K48+K42+K37+K32+K28+K24+K19+K15+K11+K6</f>
        <v>0</v>
      </c>
      <c r="L87" s="65">
        <f>SUBTOTAL(9,J87:K87)</f>
        <v>0</v>
      </c>
    </row>
    <row r="88" spans="1:12" ht="35.1" customHeight="1" thickBot="1">
      <c r="A88" s="222"/>
      <c r="B88" s="222"/>
      <c r="C88" s="63" t="s">
        <v>10</v>
      </c>
      <c r="D88" s="63">
        <f>D83+D77+D69+D64+D59+D54+D49+D43+D38+D36+D33+D29+D25+D20+D16+D12+D7</f>
        <v>0</v>
      </c>
      <c r="E88" s="63">
        <f>E83+E77+E69+E64+E59+E54+E49+E43+E38+E36+E33+E29+E25+E20+E16+E12+E7</f>
        <v>0</v>
      </c>
      <c r="F88" s="65">
        <f t="shared" ref="F88:F91" si="18">SUM(D88:E88)</f>
        <v>0</v>
      </c>
      <c r="G88" s="63">
        <f t="shared" ref="G88:H88" si="19">G83+G77+G69+G64+G59+G54+G49+G43+G38+G36+G33+G29+G25+G20+G16+G12+G7</f>
        <v>77</v>
      </c>
      <c r="H88" s="63">
        <f t="shared" si="19"/>
        <v>31</v>
      </c>
      <c r="I88" s="65">
        <f t="shared" ref="I88:I91" si="20">SUM(G88:H88)</f>
        <v>108</v>
      </c>
      <c r="J88" s="63">
        <f t="shared" ref="J88:K88" si="21">J83+J77+J69+J64+J59+J54+J49+J43+J38+J36+J33+J29+J25+J20+J16+J12+J7</f>
        <v>0</v>
      </c>
      <c r="K88" s="63">
        <f t="shared" si="21"/>
        <v>0</v>
      </c>
      <c r="L88" s="65">
        <f t="shared" ref="L88:L91" si="22">SUM(J88:K88)</f>
        <v>0</v>
      </c>
    </row>
    <row r="89" spans="1:12" ht="35.1" customHeight="1" thickBot="1">
      <c r="A89" s="222"/>
      <c r="B89" s="222"/>
      <c r="C89" s="63" t="s">
        <v>11</v>
      </c>
      <c r="D89" s="63">
        <f>D85+D84+D82+D78+D75+D70+D65+D60+D55+D50+D46+D44+D39++D34+D30+D26+D21+D17+D13+D8</f>
        <v>0</v>
      </c>
      <c r="E89" s="63">
        <f>E85+E84+E82+E78+E75+E70+E65+E60+E55+E50+E46+E44+E39++E34+E30+E26+E21+E17+E13+E8</f>
        <v>0</v>
      </c>
      <c r="F89" s="65">
        <f>SUBTOTAL(9,D89:E89)</f>
        <v>0</v>
      </c>
      <c r="G89" s="63">
        <f>G85+G84+G82+G78+G75+G70+G65+G60+G55+G50+G46+G44+G39++G34+G30+G26+G21+G17+G13+G8</f>
        <v>36</v>
      </c>
      <c r="H89" s="63">
        <f>H85+H84+H82+H78+H75+H70+H65+H60+H55+H50+H46+H44+H39++H34+H30+H26+H21+H17+H13+H8</f>
        <v>14</v>
      </c>
      <c r="I89" s="65">
        <f>SUBTOTAL(9,G89:H89)</f>
        <v>50</v>
      </c>
      <c r="J89" s="63">
        <f>J85+J84+J82+J78+J75+J70+J65+J60+J55+J50+J46+J44+J39++J34+J30+J26+J21+J17+J13+J8</f>
        <v>0</v>
      </c>
      <c r="K89" s="63">
        <f>K85+K84+K82+K78+K75+K70+K65+K60+K55+K50+K46+K44+K39++K34+K30+K26+K21+K17+K13+K8</f>
        <v>0</v>
      </c>
      <c r="L89" s="65">
        <f>SUBTOTAL(9,J89:K89)</f>
        <v>0</v>
      </c>
    </row>
    <row r="90" spans="1:12" ht="35.1" customHeight="1" thickBot="1">
      <c r="A90" s="222"/>
      <c r="B90" s="222"/>
      <c r="C90" s="63" t="s">
        <v>12</v>
      </c>
      <c r="D90" s="63">
        <f>D79+D71+D66+D61+D56+D51+D45+D40+D35+D22+D9</f>
        <v>0</v>
      </c>
      <c r="E90" s="63">
        <f>E79+E71+E66+E61+E56+E51+E45+E40+E35+E22+E9</f>
        <v>0</v>
      </c>
      <c r="F90" s="65">
        <f t="shared" si="18"/>
        <v>0</v>
      </c>
      <c r="G90" s="63">
        <f>G79+G71+G66+G61+G56+G51+G45+G40+G35+G22+G9</f>
        <v>0</v>
      </c>
      <c r="H90" s="63">
        <f>H79+H71+H66+H61+H56+H51+H45+H40+H35+H22+H9</f>
        <v>0</v>
      </c>
      <c r="I90" s="65">
        <f t="shared" ref="I90" si="23">SUM(G90:H90)</f>
        <v>0</v>
      </c>
      <c r="J90" s="63">
        <f>J79+J71+J66+J61+J56+J51+J45+J40+J35+J22+J9</f>
        <v>0</v>
      </c>
      <c r="K90" s="63">
        <f>K79+K71+K66+K61+K56+K51+K45+K40+K35+K22+K9</f>
        <v>0</v>
      </c>
      <c r="L90" s="65">
        <f t="shared" ref="L90" si="24">SUM(J90:K90)</f>
        <v>0</v>
      </c>
    </row>
    <row r="91" spans="1:12" ht="35.1" customHeight="1" thickBot="1">
      <c r="A91" s="222"/>
      <c r="B91" s="222"/>
      <c r="C91" s="63" t="s">
        <v>13</v>
      </c>
      <c r="D91" s="63">
        <f>SUM(D86:D90)</f>
        <v>0</v>
      </c>
      <c r="E91" s="63">
        <f>SUM(E86:E90)</f>
        <v>0</v>
      </c>
      <c r="F91" s="65">
        <f t="shared" si="18"/>
        <v>0</v>
      </c>
      <c r="G91" s="63">
        <f t="shared" ref="G91:K91" si="25">SUM(G86:G90)</f>
        <v>372</v>
      </c>
      <c r="H91" s="63">
        <f t="shared" si="25"/>
        <v>195</v>
      </c>
      <c r="I91" s="65">
        <f t="shared" si="20"/>
        <v>567</v>
      </c>
      <c r="J91" s="63">
        <f t="shared" si="25"/>
        <v>0</v>
      </c>
      <c r="K91" s="63">
        <f t="shared" si="25"/>
        <v>0</v>
      </c>
      <c r="L91" s="65">
        <f t="shared" si="22"/>
        <v>0</v>
      </c>
    </row>
    <row r="92" spans="1:12" ht="35.1" customHeight="1" thickBot="1">
      <c r="A92" s="154" t="s">
        <v>118</v>
      </c>
      <c r="B92" s="154"/>
      <c r="C92" s="53" t="s">
        <v>8</v>
      </c>
      <c r="D92" s="53">
        <v>0</v>
      </c>
      <c r="E92" s="53">
        <v>0</v>
      </c>
      <c r="F92" s="65">
        <f t="shared" ref="F92:F93" si="26">SUM(D92:E92)</f>
        <v>0</v>
      </c>
      <c r="G92" s="53">
        <v>0</v>
      </c>
      <c r="H92" s="53">
        <v>0</v>
      </c>
      <c r="I92" s="59">
        <f>SUBTOTAL(9,G92:H92)</f>
        <v>0</v>
      </c>
      <c r="J92" s="53">
        <v>0</v>
      </c>
      <c r="K92" s="53">
        <v>0</v>
      </c>
      <c r="L92" s="65">
        <f t="shared" ref="L92:L93" si="27">SUM(J92:K92)</f>
        <v>0</v>
      </c>
    </row>
    <row r="93" spans="1:12" ht="35.1" customHeight="1" thickBot="1">
      <c r="A93" s="154"/>
      <c r="B93" s="154"/>
      <c r="C93" s="53" t="s">
        <v>103</v>
      </c>
      <c r="D93" s="53">
        <v>0</v>
      </c>
      <c r="E93" s="53">
        <v>0</v>
      </c>
      <c r="F93" s="65">
        <f t="shared" si="26"/>
        <v>0</v>
      </c>
      <c r="G93" s="53">
        <v>0</v>
      </c>
      <c r="H93" s="53">
        <v>0</v>
      </c>
      <c r="I93" s="59">
        <v>0</v>
      </c>
      <c r="J93" s="53">
        <v>0</v>
      </c>
      <c r="K93" s="53">
        <v>0</v>
      </c>
      <c r="L93" s="65">
        <f t="shared" si="27"/>
        <v>0</v>
      </c>
    </row>
    <row r="94" spans="1:12" ht="35.1" customHeight="1" thickBot="1">
      <c r="A94" s="154"/>
      <c r="B94" s="154"/>
      <c r="C94" s="53" t="s">
        <v>145</v>
      </c>
      <c r="D94" s="53">
        <v>105</v>
      </c>
      <c r="E94" s="53">
        <v>81</v>
      </c>
      <c r="F94" s="65">
        <f>SUM(D94:E94)</f>
        <v>186</v>
      </c>
      <c r="G94" s="53">
        <v>0</v>
      </c>
      <c r="H94" s="53">
        <v>0</v>
      </c>
      <c r="I94" s="65">
        <f>SUM(G94:H94)</f>
        <v>0</v>
      </c>
      <c r="J94" s="53">
        <v>0</v>
      </c>
      <c r="K94" s="53">
        <v>0</v>
      </c>
      <c r="L94" s="65">
        <f>SUM(J94:K94)</f>
        <v>0</v>
      </c>
    </row>
    <row r="95" spans="1:12" ht="90.75" customHeight="1" thickBot="1">
      <c r="A95" s="154" t="s">
        <v>119</v>
      </c>
      <c r="B95" s="154"/>
      <c r="C95" s="53" t="s">
        <v>8</v>
      </c>
      <c r="D95" s="53">
        <v>0</v>
      </c>
      <c r="E95" s="53">
        <v>0</v>
      </c>
      <c r="F95" s="65">
        <f t="shared" ref="F95:F103" si="28">SUM(D95:E95)</f>
        <v>0</v>
      </c>
      <c r="G95" s="53">
        <v>0</v>
      </c>
      <c r="H95" s="53">
        <v>0</v>
      </c>
      <c r="I95" s="60">
        <f t="shared" ref="I95:I103" si="29">SUBTOTAL(9,G95:H95)</f>
        <v>0</v>
      </c>
      <c r="J95" s="53">
        <v>0</v>
      </c>
      <c r="K95" s="53">
        <v>0</v>
      </c>
      <c r="L95" s="65">
        <f t="shared" ref="L95:L103" si="30">SUM(J95:K95)</f>
        <v>0</v>
      </c>
    </row>
    <row r="96" spans="1:12" ht="72" customHeight="1" thickBot="1">
      <c r="A96" s="154" t="s">
        <v>120</v>
      </c>
      <c r="B96" s="154"/>
      <c r="C96" s="53" t="s">
        <v>8</v>
      </c>
      <c r="D96" s="53">
        <v>0</v>
      </c>
      <c r="E96" s="53">
        <v>0</v>
      </c>
      <c r="F96" s="65">
        <f t="shared" si="28"/>
        <v>0</v>
      </c>
      <c r="G96" s="53">
        <v>28</v>
      </c>
      <c r="H96" s="53">
        <v>11</v>
      </c>
      <c r="I96" s="60">
        <f t="shared" si="29"/>
        <v>39</v>
      </c>
      <c r="J96" s="53">
        <v>0</v>
      </c>
      <c r="K96" s="53">
        <v>0</v>
      </c>
      <c r="L96" s="65">
        <f t="shared" si="30"/>
        <v>0</v>
      </c>
    </row>
    <row r="97" spans="1:12" ht="75.75" customHeight="1" thickBot="1">
      <c r="A97" s="154" t="s">
        <v>121</v>
      </c>
      <c r="B97" s="154"/>
      <c r="C97" s="53" t="s">
        <v>8</v>
      </c>
      <c r="D97" s="53">
        <v>0</v>
      </c>
      <c r="E97" s="53">
        <v>0</v>
      </c>
      <c r="F97" s="65">
        <f t="shared" si="28"/>
        <v>0</v>
      </c>
      <c r="G97" s="53">
        <v>0</v>
      </c>
      <c r="H97" s="53">
        <v>0</v>
      </c>
      <c r="I97" s="60">
        <f t="shared" si="29"/>
        <v>0</v>
      </c>
      <c r="J97" s="53">
        <v>0</v>
      </c>
      <c r="K97" s="53">
        <v>0</v>
      </c>
      <c r="L97" s="65">
        <f t="shared" si="30"/>
        <v>0</v>
      </c>
    </row>
    <row r="98" spans="1:12" ht="73.5" customHeight="1" thickBot="1">
      <c r="A98" s="154" t="s">
        <v>122</v>
      </c>
      <c r="B98" s="154"/>
      <c r="C98" s="53" t="s">
        <v>8</v>
      </c>
      <c r="D98" s="53">
        <v>0</v>
      </c>
      <c r="E98" s="53">
        <v>0</v>
      </c>
      <c r="F98" s="65">
        <f t="shared" si="28"/>
        <v>0</v>
      </c>
      <c r="G98" s="53">
        <v>5</v>
      </c>
      <c r="H98" s="53">
        <v>12</v>
      </c>
      <c r="I98" s="60">
        <f t="shared" si="29"/>
        <v>17</v>
      </c>
      <c r="J98" s="53">
        <v>0</v>
      </c>
      <c r="K98" s="53">
        <v>0</v>
      </c>
      <c r="L98" s="65">
        <f t="shared" si="30"/>
        <v>0</v>
      </c>
    </row>
    <row r="99" spans="1:12" ht="78" customHeight="1" thickBot="1">
      <c r="A99" s="154" t="s">
        <v>123</v>
      </c>
      <c r="B99" s="154"/>
      <c r="C99" s="53" t="s">
        <v>8</v>
      </c>
      <c r="D99" s="53">
        <v>0</v>
      </c>
      <c r="E99" s="53">
        <v>0</v>
      </c>
      <c r="F99" s="65">
        <f t="shared" si="28"/>
        <v>0</v>
      </c>
      <c r="G99" s="53">
        <v>3</v>
      </c>
      <c r="H99" s="53">
        <v>1</v>
      </c>
      <c r="I99" s="60">
        <f t="shared" si="29"/>
        <v>4</v>
      </c>
      <c r="J99" s="53">
        <v>0</v>
      </c>
      <c r="K99" s="53">
        <v>0</v>
      </c>
      <c r="L99" s="65">
        <f t="shared" si="30"/>
        <v>0</v>
      </c>
    </row>
    <row r="100" spans="1:12" ht="35.1" customHeight="1" thickBot="1">
      <c r="A100" s="161" t="s">
        <v>125</v>
      </c>
      <c r="B100" s="162"/>
      <c r="C100" s="53" t="s">
        <v>8</v>
      </c>
      <c r="D100" s="53">
        <v>0</v>
      </c>
      <c r="E100" s="53">
        <v>0</v>
      </c>
      <c r="F100" s="65">
        <f t="shared" si="28"/>
        <v>0</v>
      </c>
      <c r="G100" s="53">
        <v>0</v>
      </c>
      <c r="H100" s="53">
        <v>0</v>
      </c>
      <c r="I100" s="60">
        <f t="shared" si="29"/>
        <v>0</v>
      </c>
      <c r="J100" s="53">
        <v>0</v>
      </c>
      <c r="K100" s="53">
        <v>0</v>
      </c>
      <c r="L100" s="65">
        <f t="shared" si="30"/>
        <v>0</v>
      </c>
    </row>
    <row r="101" spans="1:12" ht="35.1" customHeight="1" thickBot="1">
      <c r="A101" s="163"/>
      <c r="B101" s="164"/>
      <c r="C101" s="53" t="s">
        <v>9</v>
      </c>
      <c r="D101" s="53">
        <v>0</v>
      </c>
      <c r="E101" s="53">
        <v>0</v>
      </c>
      <c r="F101" s="65">
        <f t="shared" si="28"/>
        <v>0</v>
      </c>
      <c r="G101" s="53">
        <v>6</v>
      </c>
      <c r="H101" s="53">
        <v>4</v>
      </c>
      <c r="I101" s="60">
        <f t="shared" si="29"/>
        <v>10</v>
      </c>
      <c r="J101" s="53">
        <v>0</v>
      </c>
      <c r="K101" s="53">
        <v>0</v>
      </c>
      <c r="L101" s="65">
        <f t="shared" si="30"/>
        <v>0</v>
      </c>
    </row>
    <row r="102" spans="1:12" s="72" customFormat="1" ht="35.1" customHeight="1" thickBot="1">
      <c r="A102" s="165"/>
      <c r="B102" s="166"/>
      <c r="C102" s="53" t="s">
        <v>11</v>
      </c>
      <c r="D102" s="53">
        <v>0</v>
      </c>
      <c r="E102" s="53">
        <v>0</v>
      </c>
      <c r="F102" s="71">
        <f t="shared" si="28"/>
        <v>0</v>
      </c>
      <c r="G102" s="53">
        <v>0</v>
      </c>
      <c r="H102" s="53">
        <v>0</v>
      </c>
      <c r="I102" s="60">
        <f t="shared" si="29"/>
        <v>0</v>
      </c>
      <c r="J102" s="53">
        <v>0</v>
      </c>
      <c r="K102" s="53">
        <v>0</v>
      </c>
      <c r="L102" s="71">
        <f t="shared" si="30"/>
        <v>0</v>
      </c>
    </row>
    <row r="103" spans="1:12" ht="79.5" customHeight="1" thickBot="1">
      <c r="A103" s="154" t="s">
        <v>144</v>
      </c>
      <c r="B103" s="154"/>
      <c r="C103" s="53" t="s">
        <v>96</v>
      </c>
      <c r="D103" s="53">
        <v>4</v>
      </c>
      <c r="E103" s="53">
        <v>5</v>
      </c>
      <c r="F103" s="65">
        <f t="shared" si="28"/>
        <v>9</v>
      </c>
      <c r="G103" s="53">
        <v>0</v>
      </c>
      <c r="H103" s="53">
        <v>0</v>
      </c>
      <c r="I103" s="60">
        <f t="shared" si="29"/>
        <v>0</v>
      </c>
      <c r="J103" s="53">
        <v>0</v>
      </c>
      <c r="K103" s="53">
        <v>0</v>
      </c>
      <c r="L103" s="65">
        <f t="shared" si="30"/>
        <v>0</v>
      </c>
    </row>
    <row r="104" spans="1:12" ht="35.1" customHeight="1" thickBot="1">
      <c r="A104" s="160" t="s">
        <v>124</v>
      </c>
      <c r="B104" s="160"/>
      <c r="C104" s="54" t="s">
        <v>51</v>
      </c>
      <c r="D104" s="55">
        <f>D100+D99+D98+D97+D96+D95+D92</f>
        <v>0</v>
      </c>
      <c r="E104" s="55">
        <f>E100+E99+E98+E97+E96+E95+E92</f>
        <v>0</v>
      </c>
      <c r="F104" s="60">
        <f>SUBTOTAL(9,D104:E104)</f>
        <v>0</v>
      </c>
      <c r="G104" s="55">
        <f>G100+G99+G98+G97+G96+G95+G92</f>
        <v>36</v>
      </c>
      <c r="H104" s="55">
        <f>H100+H99+H98+H97+H96+H95+H92</f>
        <v>24</v>
      </c>
      <c r="I104" s="60">
        <f>SUBTOTAL(9,G104:H104)</f>
        <v>60</v>
      </c>
      <c r="J104" s="55">
        <f>J100+J99+J98+J97+J96+J95+J92+J86</f>
        <v>0</v>
      </c>
      <c r="K104" s="55">
        <f>K100+K99+K98+K97+K96+K95+K92+K86</f>
        <v>0</v>
      </c>
      <c r="L104" s="60">
        <f>SUM(J104:K104)</f>
        <v>0</v>
      </c>
    </row>
    <row r="105" spans="1:12" ht="35.1" customHeight="1" thickBot="1">
      <c r="A105" s="160"/>
      <c r="B105" s="160"/>
      <c r="C105" s="54" t="s">
        <v>96</v>
      </c>
      <c r="D105" s="55">
        <f>D103+D101</f>
        <v>4</v>
      </c>
      <c r="E105" s="55">
        <f>E103+E101</f>
        <v>5</v>
      </c>
      <c r="F105" s="60">
        <f>SUM(D105:E105)</f>
        <v>9</v>
      </c>
      <c r="G105" s="55">
        <f>G103+G101</f>
        <v>6</v>
      </c>
      <c r="H105" s="55">
        <f>H103+H101</f>
        <v>4</v>
      </c>
      <c r="I105" s="60">
        <f>SUM(G105:H105)</f>
        <v>10</v>
      </c>
      <c r="J105" s="55">
        <f>J103+J101</f>
        <v>0</v>
      </c>
      <c r="K105" s="55">
        <f>K103+K101</f>
        <v>0</v>
      </c>
      <c r="L105" s="60">
        <f>SUM(J105:K105)</f>
        <v>0</v>
      </c>
    </row>
    <row r="106" spans="1:12" ht="35.1" customHeight="1" thickBot="1">
      <c r="A106" s="160"/>
      <c r="B106" s="160"/>
      <c r="C106" s="54" t="s">
        <v>10</v>
      </c>
      <c r="D106" s="55">
        <f>D94</f>
        <v>105</v>
      </c>
      <c r="E106" s="55">
        <f>E94</f>
        <v>81</v>
      </c>
      <c r="F106" s="60">
        <f>SUM(D106:E106)</f>
        <v>186</v>
      </c>
      <c r="G106" s="55">
        <f t="shared" ref="G106:H106" si="31">G94</f>
        <v>0</v>
      </c>
      <c r="H106" s="55">
        <f t="shared" si="31"/>
        <v>0</v>
      </c>
      <c r="I106" s="60">
        <f>SUM(G106:H106)</f>
        <v>0</v>
      </c>
      <c r="J106" s="55">
        <f t="shared" ref="J106:K106" si="32">J94</f>
        <v>0</v>
      </c>
      <c r="K106" s="55">
        <f t="shared" si="32"/>
        <v>0</v>
      </c>
      <c r="L106" s="60">
        <f t="shared" ref="L106" si="33">SUM(J106:K106)</f>
        <v>0</v>
      </c>
    </row>
    <row r="107" spans="1:12" ht="35.1" customHeight="1" thickBot="1">
      <c r="A107" s="160"/>
      <c r="B107" s="160"/>
      <c r="C107" s="54" t="s">
        <v>103</v>
      </c>
      <c r="D107" s="55">
        <f>D102+D93</f>
        <v>0</v>
      </c>
      <c r="E107" s="55">
        <f>E102+E93</f>
        <v>0</v>
      </c>
      <c r="F107" s="60">
        <f>SUBTOTAL(9,D107:E107)</f>
        <v>0</v>
      </c>
      <c r="G107" s="55">
        <f>G102+G93</f>
        <v>0</v>
      </c>
      <c r="H107" s="55">
        <f>H102+H93</f>
        <v>0</v>
      </c>
      <c r="I107" s="60">
        <f>SUBTOTAL(9,G107:H107)</f>
        <v>0</v>
      </c>
      <c r="J107" s="55">
        <f>J102+J93</f>
        <v>0</v>
      </c>
      <c r="K107" s="55">
        <f>K102+K93</f>
        <v>0</v>
      </c>
      <c r="L107" s="60">
        <f>SUBTOTAL(9,J107:K107)</f>
        <v>0</v>
      </c>
    </row>
    <row r="108" spans="1:12" ht="35.1" customHeight="1" thickBot="1">
      <c r="A108" s="160"/>
      <c r="B108" s="160"/>
      <c r="C108" s="54" t="s">
        <v>107</v>
      </c>
      <c r="D108" s="55">
        <v>0</v>
      </c>
      <c r="E108" s="55">
        <v>0</v>
      </c>
      <c r="F108" s="60">
        <v>0</v>
      </c>
      <c r="G108" s="55">
        <v>0</v>
      </c>
      <c r="H108" s="55">
        <v>0</v>
      </c>
      <c r="I108" s="60">
        <v>0</v>
      </c>
      <c r="J108" s="55">
        <v>0</v>
      </c>
      <c r="K108" s="55">
        <v>0</v>
      </c>
      <c r="L108" s="60">
        <v>0</v>
      </c>
    </row>
    <row r="109" spans="1:12" ht="35.1" customHeight="1" thickBot="1">
      <c r="A109" s="160"/>
      <c r="B109" s="160"/>
      <c r="C109" s="54" t="s">
        <v>13</v>
      </c>
      <c r="D109" s="57">
        <f>SUM(D104:D108)</f>
        <v>109</v>
      </c>
      <c r="E109" s="57">
        <f t="shared" ref="E109:L109" si="34">SUM(E104:E108)</f>
        <v>86</v>
      </c>
      <c r="F109" s="61">
        <f t="shared" si="34"/>
        <v>195</v>
      </c>
      <c r="G109" s="57">
        <f t="shared" si="34"/>
        <v>42</v>
      </c>
      <c r="H109" s="57">
        <f t="shared" si="34"/>
        <v>28</v>
      </c>
      <c r="I109" s="61">
        <f t="shared" si="34"/>
        <v>70</v>
      </c>
      <c r="J109" s="57">
        <f t="shared" si="34"/>
        <v>0</v>
      </c>
      <c r="K109" s="57">
        <f t="shared" si="34"/>
        <v>0</v>
      </c>
      <c r="L109" s="61">
        <f t="shared" si="34"/>
        <v>0</v>
      </c>
    </row>
    <row r="110" spans="1:12" ht="35.1" customHeight="1" thickBot="1">
      <c r="A110" s="159" t="s">
        <v>124</v>
      </c>
      <c r="B110" s="159"/>
      <c r="C110" s="59" t="s">
        <v>51</v>
      </c>
      <c r="D110" s="60">
        <f t="shared" ref="D110:E115" si="35">D104+D86</f>
        <v>0</v>
      </c>
      <c r="E110" s="60">
        <f t="shared" si="35"/>
        <v>0</v>
      </c>
      <c r="F110" s="60">
        <f>SUM(D110:E110)</f>
        <v>0</v>
      </c>
      <c r="G110" s="60">
        <f t="shared" ref="G110:H115" si="36">G104+G86</f>
        <v>208</v>
      </c>
      <c r="H110" s="60">
        <f t="shared" si="36"/>
        <v>139</v>
      </c>
      <c r="I110" s="60">
        <f>SUM(G110:H110)</f>
        <v>347</v>
      </c>
      <c r="J110" s="60">
        <f t="shared" ref="J110:K115" si="37">J104+J86</f>
        <v>0</v>
      </c>
      <c r="K110" s="60">
        <f t="shared" si="37"/>
        <v>0</v>
      </c>
      <c r="L110" s="60">
        <f>SUM(J110:K110)</f>
        <v>0</v>
      </c>
    </row>
    <row r="111" spans="1:12" ht="35.1" customHeight="1" thickBot="1">
      <c r="A111" s="159"/>
      <c r="B111" s="159"/>
      <c r="C111" s="59" t="s">
        <v>96</v>
      </c>
      <c r="D111" s="60">
        <f t="shared" si="35"/>
        <v>4</v>
      </c>
      <c r="E111" s="60">
        <f t="shared" si="35"/>
        <v>5</v>
      </c>
      <c r="F111" s="60">
        <f t="shared" ref="F111:F114" si="38">SUM(D111:E111)</f>
        <v>9</v>
      </c>
      <c r="G111" s="60">
        <f t="shared" si="36"/>
        <v>93</v>
      </c>
      <c r="H111" s="60">
        <f t="shared" si="36"/>
        <v>39</v>
      </c>
      <c r="I111" s="60">
        <f t="shared" ref="I111" si="39">SUM(G111:H111)</f>
        <v>132</v>
      </c>
      <c r="J111" s="60">
        <f t="shared" si="37"/>
        <v>0</v>
      </c>
      <c r="K111" s="60">
        <f t="shared" si="37"/>
        <v>0</v>
      </c>
      <c r="L111" s="60">
        <f t="shared" ref="L111" si="40">SUM(J111:K111)</f>
        <v>0</v>
      </c>
    </row>
    <row r="112" spans="1:12" ht="35.1" customHeight="1" thickBot="1">
      <c r="A112" s="159"/>
      <c r="B112" s="159"/>
      <c r="C112" s="59" t="s">
        <v>10</v>
      </c>
      <c r="D112" s="60">
        <f t="shared" si="35"/>
        <v>105</v>
      </c>
      <c r="E112" s="60">
        <f t="shared" si="35"/>
        <v>81</v>
      </c>
      <c r="F112" s="60">
        <f t="shared" si="38"/>
        <v>186</v>
      </c>
      <c r="G112" s="60">
        <f t="shared" si="36"/>
        <v>77</v>
      </c>
      <c r="H112" s="60">
        <f t="shared" si="36"/>
        <v>31</v>
      </c>
      <c r="I112" s="60">
        <f t="shared" ref="I112:I114" si="41">SUM(G112:H112)</f>
        <v>108</v>
      </c>
      <c r="J112" s="60">
        <f t="shared" si="37"/>
        <v>0</v>
      </c>
      <c r="K112" s="60">
        <f t="shared" si="37"/>
        <v>0</v>
      </c>
      <c r="L112" s="60">
        <f t="shared" ref="L112:L114" si="42">SUM(J112:K112)</f>
        <v>0</v>
      </c>
    </row>
    <row r="113" spans="1:15" ht="35.1" customHeight="1" thickBot="1">
      <c r="A113" s="159"/>
      <c r="B113" s="159"/>
      <c r="C113" s="59" t="s">
        <v>103</v>
      </c>
      <c r="D113" s="60">
        <f t="shared" si="35"/>
        <v>0</v>
      </c>
      <c r="E113" s="60">
        <f t="shared" si="35"/>
        <v>0</v>
      </c>
      <c r="F113" s="60">
        <f t="shared" si="38"/>
        <v>0</v>
      </c>
      <c r="G113" s="60">
        <f t="shared" si="36"/>
        <v>36</v>
      </c>
      <c r="H113" s="60">
        <f t="shared" si="36"/>
        <v>14</v>
      </c>
      <c r="I113" s="60">
        <f t="shared" si="41"/>
        <v>50</v>
      </c>
      <c r="J113" s="60">
        <f t="shared" si="37"/>
        <v>0</v>
      </c>
      <c r="K113" s="60">
        <f t="shared" si="37"/>
        <v>0</v>
      </c>
      <c r="L113" s="60">
        <f t="shared" si="42"/>
        <v>0</v>
      </c>
    </row>
    <row r="114" spans="1:15" ht="35.1" customHeight="1" thickBot="1">
      <c r="A114" s="159"/>
      <c r="B114" s="159"/>
      <c r="C114" s="59" t="s">
        <v>107</v>
      </c>
      <c r="D114" s="60">
        <f t="shared" si="35"/>
        <v>0</v>
      </c>
      <c r="E114" s="60">
        <f t="shared" si="35"/>
        <v>0</v>
      </c>
      <c r="F114" s="60">
        <f t="shared" si="38"/>
        <v>0</v>
      </c>
      <c r="G114" s="60">
        <f t="shared" si="36"/>
        <v>0</v>
      </c>
      <c r="H114" s="60">
        <f t="shared" si="36"/>
        <v>0</v>
      </c>
      <c r="I114" s="60">
        <f t="shared" si="41"/>
        <v>0</v>
      </c>
      <c r="J114" s="60">
        <f t="shared" si="37"/>
        <v>0</v>
      </c>
      <c r="K114" s="60">
        <f t="shared" si="37"/>
        <v>0</v>
      </c>
      <c r="L114" s="60">
        <f t="shared" si="42"/>
        <v>0</v>
      </c>
    </row>
    <row r="115" spans="1:15" ht="35.1" customHeight="1" thickBot="1">
      <c r="A115" s="159"/>
      <c r="B115" s="159"/>
      <c r="C115" s="59" t="s">
        <v>13</v>
      </c>
      <c r="D115" s="61">
        <f t="shared" si="35"/>
        <v>109</v>
      </c>
      <c r="E115" s="61">
        <f t="shared" si="35"/>
        <v>86</v>
      </c>
      <c r="F115" s="61">
        <f>F109+F91</f>
        <v>195</v>
      </c>
      <c r="G115" s="61">
        <f t="shared" si="36"/>
        <v>414</v>
      </c>
      <c r="H115" s="61">
        <f t="shared" si="36"/>
        <v>223</v>
      </c>
      <c r="I115" s="61">
        <f>I109+I91</f>
        <v>637</v>
      </c>
      <c r="J115" s="61">
        <f t="shared" si="37"/>
        <v>0</v>
      </c>
      <c r="K115" s="61">
        <f t="shared" si="37"/>
        <v>0</v>
      </c>
      <c r="L115" s="61">
        <f>L109+L91</f>
        <v>0</v>
      </c>
    </row>
    <row r="116" spans="1:15" ht="35.1" customHeight="1">
      <c r="A116" s="19"/>
      <c r="B116" s="19"/>
      <c r="C116" s="5"/>
      <c r="D116" s="5"/>
      <c r="E116" s="5"/>
      <c r="F116" s="5"/>
      <c r="G116" s="5"/>
      <c r="H116" s="5"/>
      <c r="I116" s="5"/>
    </row>
    <row r="117" spans="1:15" ht="35.1" customHeight="1">
      <c r="A117" s="19"/>
      <c r="B117" s="19"/>
      <c r="C117" s="5"/>
      <c r="D117" s="5"/>
      <c r="E117" s="5"/>
      <c r="F117" s="5"/>
      <c r="G117" s="5"/>
      <c r="H117" s="5"/>
      <c r="I117" s="5"/>
    </row>
    <row r="118" spans="1:15" ht="35.1" customHeight="1">
      <c r="C118" s="51"/>
      <c r="D118" s="5"/>
      <c r="E118" s="5"/>
      <c r="F118" s="5"/>
      <c r="G118" s="5"/>
      <c r="H118" s="5"/>
      <c r="I118" s="5"/>
    </row>
    <row r="119" spans="1:15" ht="34.5" customHeight="1" thickBot="1">
      <c r="A119" s="150" t="s">
        <v>224</v>
      </c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</row>
    <row r="120" spans="1:15" ht="35.1" customHeight="1" thickBot="1">
      <c r="A120" s="155" t="s">
        <v>0</v>
      </c>
      <c r="B120" s="156"/>
      <c r="C120" s="213" t="s">
        <v>1</v>
      </c>
      <c r="D120" s="210" t="s">
        <v>117</v>
      </c>
      <c r="E120" s="211"/>
      <c r="F120" s="212"/>
      <c r="G120" s="210" t="s">
        <v>115</v>
      </c>
      <c r="H120" s="211"/>
      <c r="I120" s="212"/>
      <c r="J120" s="210" t="s">
        <v>116</v>
      </c>
      <c r="K120" s="211"/>
      <c r="L120" s="212"/>
    </row>
    <row r="121" spans="1:15" ht="35.1" customHeight="1" thickBot="1">
      <c r="A121" s="157"/>
      <c r="B121" s="158"/>
      <c r="C121" s="214"/>
      <c r="D121" s="52" t="s">
        <v>4</v>
      </c>
      <c r="E121" s="52" t="s">
        <v>5</v>
      </c>
      <c r="F121" s="52" t="s">
        <v>6</v>
      </c>
      <c r="G121" s="52" t="s">
        <v>4</v>
      </c>
      <c r="H121" s="52" t="s">
        <v>5</v>
      </c>
      <c r="I121" s="52" t="s">
        <v>6</v>
      </c>
      <c r="J121" s="52" t="s">
        <v>4</v>
      </c>
      <c r="K121" s="52" t="s">
        <v>5</v>
      </c>
      <c r="L121" s="52" t="s">
        <v>6</v>
      </c>
    </row>
    <row r="122" spans="1:15" ht="35.1" customHeight="1" thickBot="1">
      <c r="A122" s="167" t="s">
        <v>7</v>
      </c>
      <c r="B122" s="168"/>
      <c r="C122" s="62" t="s">
        <v>8</v>
      </c>
      <c r="D122" s="62">
        <v>0</v>
      </c>
      <c r="E122" s="62">
        <v>0</v>
      </c>
      <c r="F122" s="52">
        <f>SUM(D122:E122)</f>
        <v>0</v>
      </c>
      <c r="G122" s="62">
        <v>748</v>
      </c>
      <c r="H122" s="62">
        <v>254</v>
      </c>
      <c r="I122" s="52">
        <f>SUM(G122:H122)</f>
        <v>1002</v>
      </c>
      <c r="J122" s="62">
        <v>0</v>
      </c>
      <c r="K122" s="62">
        <v>0</v>
      </c>
      <c r="L122" s="52">
        <f>SUM(J122:K122)</f>
        <v>0</v>
      </c>
      <c r="M122" s="70"/>
      <c r="N122" s="70"/>
      <c r="O122" s="70"/>
    </row>
    <row r="123" spans="1:15" ht="35.1" customHeight="1" thickBot="1">
      <c r="A123" s="169"/>
      <c r="B123" s="170"/>
      <c r="C123" s="62" t="s">
        <v>9</v>
      </c>
      <c r="D123" s="62">
        <v>0</v>
      </c>
      <c r="E123" s="62">
        <v>0</v>
      </c>
      <c r="F123" s="52">
        <f t="shared" ref="F123:F147" si="43">SUM(D123:E123)</f>
        <v>0</v>
      </c>
      <c r="G123" s="62">
        <v>470</v>
      </c>
      <c r="H123" s="62">
        <v>203</v>
      </c>
      <c r="I123" s="52">
        <f t="shared" ref="I123:I147" si="44">SUM(G123:H123)</f>
        <v>673</v>
      </c>
      <c r="J123" s="62">
        <v>11</v>
      </c>
      <c r="K123" s="62">
        <v>6</v>
      </c>
      <c r="L123" s="52">
        <f t="shared" ref="L123:L147" si="45">SUM(J123:K123)</f>
        <v>17</v>
      </c>
      <c r="M123" s="70"/>
      <c r="N123" s="70"/>
      <c r="O123" s="70"/>
    </row>
    <row r="124" spans="1:15" ht="35.1" customHeight="1" thickBot="1">
      <c r="A124" s="169"/>
      <c r="B124" s="170"/>
      <c r="C124" s="62" t="s">
        <v>10</v>
      </c>
      <c r="D124" s="62">
        <v>0</v>
      </c>
      <c r="E124" s="62">
        <v>0</v>
      </c>
      <c r="F124" s="52">
        <f t="shared" si="43"/>
        <v>0</v>
      </c>
      <c r="G124" s="62">
        <v>182</v>
      </c>
      <c r="H124" s="62">
        <v>115</v>
      </c>
      <c r="I124" s="52">
        <f t="shared" si="44"/>
        <v>297</v>
      </c>
      <c r="J124" s="62">
        <v>0</v>
      </c>
      <c r="K124" s="62">
        <v>0</v>
      </c>
      <c r="L124" s="52">
        <f t="shared" si="45"/>
        <v>0</v>
      </c>
      <c r="M124" s="70"/>
      <c r="N124" s="70"/>
      <c r="O124" s="70"/>
    </row>
    <row r="125" spans="1:15" ht="35.1" customHeight="1" thickBot="1">
      <c r="A125" s="169"/>
      <c r="B125" s="170"/>
      <c r="C125" s="62" t="s">
        <v>11</v>
      </c>
      <c r="D125" s="62">
        <v>0</v>
      </c>
      <c r="E125" s="62">
        <v>0</v>
      </c>
      <c r="F125" s="52">
        <f t="shared" si="43"/>
        <v>0</v>
      </c>
      <c r="G125" s="62">
        <v>1</v>
      </c>
      <c r="H125" s="62">
        <v>1</v>
      </c>
      <c r="I125" s="52">
        <f t="shared" si="44"/>
        <v>2</v>
      </c>
      <c r="J125" s="62">
        <v>0</v>
      </c>
      <c r="K125" s="62">
        <v>0</v>
      </c>
      <c r="L125" s="52">
        <f t="shared" si="45"/>
        <v>0</v>
      </c>
      <c r="M125" s="70"/>
      <c r="N125" s="70"/>
      <c r="O125" s="70"/>
    </row>
    <row r="126" spans="1:15" ht="35.1" customHeight="1" thickBot="1">
      <c r="A126" s="171"/>
      <c r="B126" s="172"/>
      <c r="C126" s="62" t="s">
        <v>12</v>
      </c>
      <c r="D126" s="62">
        <v>0</v>
      </c>
      <c r="E126" s="62">
        <v>0</v>
      </c>
      <c r="F126" s="52">
        <f t="shared" si="43"/>
        <v>0</v>
      </c>
      <c r="G126" s="62">
        <v>0</v>
      </c>
      <c r="H126" s="62">
        <v>0</v>
      </c>
      <c r="I126" s="52">
        <f t="shared" si="44"/>
        <v>0</v>
      </c>
      <c r="J126" s="62">
        <v>0</v>
      </c>
      <c r="K126" s="62">
        <v>0</v>
      </c>
      <c r="L126" s="52">
        <f t="shared" si="45"/>
        <v>0</v>
      </c>
      <c r="M126" s="70"/>
      <c r="N126" s="70"/>
      <c r="O126" s="70"/>
    </row>
    <row r="127" spans="1:15" ht="35.1" customHeight="1" thickBot="1">
      <c r="A127" s="167" t="s">
        <v>14</v>
      </c>
      <c r="B127" s="168"/>
      <c r="C127" s="62" t="s">
        <v>8</v>
      </c>
      <c r="D127" s="62">
        <v>0</v>
      </c>
      <c r="E127" s="62">
        <v>0</v>
      </c>
      <c r="F127" s="52">
        <f t="shared" si="43"/>
        <v>0</v>
      </c>
      <c r="G127" s="62">
        <v>247</v>
      </c>
      <c r="H127" s="62">
        <v>117</v>
      </c>
      <c r="I127" s="52">
        <f t="shared" si="44"/>
        <v>364</v>
      </c>
      <c r="J127" s="62">
        <v>36</v>
      </c>
      <c r="K127" s="62">
        <v>13</v>
      </c>
      <c r="L127" s="52">
        <f t="shared" si="45"/>
        <v>49</v>
      </c>
      <c r="M127" s="70"/>
      <c r="N127" s="70"/>
      <c r="O127" s="70"/>
    </row>
    <row r="128" spans="1:15" ht="35.1" customHeight="1" thickBot="1">
      <c r="A128" s="169"/>
      <c r="B128" s="170"/>
      <c r="C128" s="62" t="s">
        <v>9</v>
      </c>
      <c r="D128" s="62">
        <v>0</v>
      </c>
      <c r="E128" s="62">
        <v>0</v>
      </c>
      <c r="F128" s="52">
        <f t="shared" si="43"/>
        <v>0</v>
      </c>
      <c r="G128" s="62">
        <v>85</v>
      </c>
      <c r="H128" s="62">
        <v>41</v>
      </c>
      <c r="I128" s="52">
        <f t="shared" si="44"/>
        <v>126</v>
      </c>
      <c r="J128" s="62">
        <v>0</v>
      </c>
      <c r="K128" s="62">
        <v>0</v>
      </c>
      <c r="L128" s="52">
        <f t="shared" si="45"/>
        <v>0</v>
      </c>
      <c r="M128" s="70"/>
      <c r="N128" s="70"/>
      <c r="O128" s="70"/>
    </row>
    <row r="129" spans="1:15" ht="35.1" customHeight="1" thickBot="1">
      <c r="A129" s="169"/>
      <c r="B129" s="170"/>
      <c r="C129" s="62" t="s">
        <v>10</v>
      </c>
      <c r="D129" s="62">
        <v>0</v>
      </c>
      <c r="E129" s="62">
        <v>0</v>
      </c>
      <c r="F129" s="52">
        <f t="shared" si="43"/>
        <v>0</v>
      </c>
      <c r="G129" s="62">
        <v>30</v>
      </c>
      <c r="H129" s="62">
        <v>11</v>
      </c>
      <c r="I129" s="52">
        <f t="shared" si="44"/>
        <v>41</v>
      </c>
      <c r="J129" s="62">
        <v>0</v>
      </c>
      <c r="K129" s="62">
        <v>0</v>
      </c>
      <c r="L129" s="52">
        <f t="shared" si="45"/>
        <v>0</v>
      </c>
      <c r="M129" s="70"/>
      <c r="N129" s="70"/>
      <c r="O129" s="70"/>
    </row>
    <row r="130" spans="1:15" ht="35.1" customHeight="1" thickBot="1">
      <c r="A130" s="171"/>
      <c r="B130" s="172"/>
      <c r="C130" s="62" t="s">
        <v>11</v>
      </c>
      <c r="D130" s="62">
        <v>0</v>
      </c>
      <c r="E130" s="62">
        <v>0</v>
      </c>
      <c r="F130" s="52">
        <f t="shared" si="43"/>
        <v>0</v>
      </c>
      <c r="G130" s="62">
        <v>67</v>
      </c>
      <c r="H130" s="62">
        <v>39</v>
      </c>
      <c r="I130" s="52">
        <f t="shared" si="44"/>
        <v>106</v>
      </c>
      <c r="J130" s="62">
        <v>0</v>
      </c>
      <c r="K130" s="62">
        <v>0</v>
      </c>
      <c r="L130" s="52">
        <f t="shared" si="45"/>
        <v>0</v>
      </c>
      <c r="M130" s="70"/>
      <c r="N130" s="70"/>
      <c r="O130" s="70"/>
    </row>
    <row r="131" spans="1:15" ht="35.1" customHeight="1" thickBot="1">
      <c r="A131" s="167" t="s">
        <v>15</v>
      </c>
      <c r="B131" s="168"/>
      <c r="C131" s="62" t="s">
        <v>8</v>
      </c>
      <c r="D131" s="62">
        <v>0</v>
      </c>
      <c r="E131" s="62">
        <v>0</v>
      </c>
      <c r="F131" s="52">
        <f t="shared" si="43"/>
        <v>0</v>
      </c>
      <c r="G131" s="62">
        <v>142</v>
      </c>
      <c r="H131" s="62">
        <v>180</v>
      </c>
      <c r="I131" s="52">
        <f t="shared" si="44"/>
        <v>322</v>
      </c>
      <c r="J131" s="62">
        <v>3</v>
      </c>
      <c r="K131" s="62">
        <v>2</v>
      </c>
      <c r="L131" s="52">
        <f t="shared" si="45"/>
        <v>5</v>
      </c>
      <c r="M131" s="70"/>
      <c r="N131" s="70"/>
      <c r="O131" s="70"/>
    </row>
    <row r="132" spans="1:15" ht="35.1" customHeight="1" thickBot="1">
      <c r="A132" s="169"/>
      <c r="B132" s="170"/>
      <c r="C132" s="62" t="s">
        <v>9</v>
      </c>
      <c r="D132" s="62">
        <v>0</v>
      </c>
      <c r="E132" s="62">
        <v>0</v>
      </c>
      <c r="F132" s="52">
        <f t="shared" si="43"/>
        <v>0</v>
      </c>
      <c r="G132" s="62">
        <v>12</v>
      </c>
      <c r="H132" s="62">
        <v>22</v>
      </c>
      <c r="I132" s="52">
        <f t="shared" si="44"/>
        <v>34</v>
      </c>
      <c r="J132" s="62">
        <v>0</v>
      </c>
      <c r="K132" s="62">
        <v>0</v>
      </c>
      <c r="L132" s="52">
        <f t="shared" si="45"/>
        <v>0</v>
      </c>
      <c r="M132" s="70"/>
      <c r="N132" s="70"/>
      <c r="O132" s="70"/>
    </row>
    <row r="133" spans="1:15" ht="35.1" customHeight="1" thickBot="1">
      <c r="A133" s="169"/>
      <c r="B133" s="170"/>
      <c r="C133" s="62" t="s">
        <v>10</v>
      </c>
      <c r="D133" s="62">
        <v>0</v>
      </c>
      <c r="E133" s="62">
        <v>0</v>
      </c>
      <c r="F133" s="52">
        <f t="shared" si="43"/>
        <v>0</v>
      </c>
      <c r="G133" s="62">
        <v>7</v>
      </c>
      <c r="H133" s="62">
        <v>13</v>
      </c>
      <c r="I133" s="52">
        <f t="shared" si="44"/>
        <v>20</v>
      </c>
      <c r="J133" s="62">
        <v>0</v>
      </c>
      <c r="K133" s="62">
        <v>0</v>
      </c>
      <c r="L133" s="52">
        <f t="shared" si="45"/>
        <v>0</v>
      </c>
      <c r="M133" s="70"/>
      <c r="N133" s="70"/>
      <c r="O133" s="70"/>
    </row>
    <row r="134" spans="1:15" ht="35.1" customHeight="1" thickBot="1">
      <c r="A134" s="171"/>
      <c r="B134" s="172"/>
      <c r="C134" s="62" t="s">
        <v>11</v>
      </c>
      <c r="D134" s="62">
        <v>0</v>
      </c>
      <c r="E134" s="62">
        <v>0</v>
      </c>
      <c r="F134" s="52">
        <f t="shared" si="43"/>
        <v>0</v>
      </c>
      <c r="G134" s="62">
        <v>0</v>
      </c>
      <c r="H134" s="62">
        <v>0</v>
      </c>
      <c r="I134" s="52">
        <f>SUM(G134:H134)</f>
        <v>0</v>
      </c>
      <c r="J134" s="62">
        <v>0</v>
      </c>
      <c r="K134" s="62">
        <v>0</v>
      </c>
      <c r="L134" s="52">
        <f t="shared" si="45"/>
        <v>0</v>
      </c>
      <c r="M134" s="70"/>
      <c r="N134" s="70"/>
      <c r="O134" s="70"/>
    </row>
    <row r="135" spans="1:15" ht="35.1" customHeight="1" thickBot="1">
      <c r="A135" s="167" t="s">
        <v>132</v>
      </c>
      <c r="B135" s="168"/>
      <c r="C135" s="64" t="s">
        <v>8</v>
      </c>
      <c r="D135" s="64">
        <v>0</v>
      </c>
      <c r="E135" s="64">
        <v>0</v>
      </c>
      <c r="F135" s="52">
        <f t="shared" si="43"/>
        <v>0</v>
      </c>
      <c r="G135" s="64">
        <v>88</v>
      </c>
      <c r="H135" s="64">
        <v>75</v>
      </c>
      <c r="I135" s="52">
        <f t="shared" si="44"/>
        <v>163</v>
      </c>
      <c r="J135" s="64">
        <v>12</v>
      </c>
      <c r="K135" s="64">
        <v>7</v>
      </c>
      <c r="L135" s="52">
        <f t="shared" si="45"/>
        <v>19</v>
      </c>
      <c r="M135" s="70"/>
      <c r="N135" s="70"/>
      <c r="O135" s="70"/>
    </row>
    <row r="136" spans="1:15" ht="35.1" customHeight="1" thickBot="1">
      <c r="A136" s="169"/>
      <c r="B136" s="170"/>
      <c r="C136" s="64" t="s">
        <v>9</v>
      </c>
      <c r="D136" s="64">
        <v>0</v>
      </c>
      <c r="E136" s="64">
        <v>0</v>
      </c>
      <c r="F136" s="52">
        <f t="shared" si="43"/>
        <v>0</v>
      </c>
      <c r="G136" s="64">
        <v>118</v>
      </c>
      <c r="H136" s="64">
        <v>92</v>
      </c>
      <c r="I136" s="52">
        <f t="shared" si="44"/>
        <v>210</v>
      </c>
      <c r="J136" s="64">
        <v>9</v>
      </c>
      <c r="K136" s="64">
        <v>3</v>
      </c>
      <c r="L136" s="52">
        <f t="shared" si="45"/>
        <v>12</v>
      </c>
      <c r="M136" s="70"/>
      <c r="N136" s="70"/>
      <c r="O136" s="70"/>
    </row>
    <row r="137" spans="1:15" ht="35.1" customHeight="1" thickBot="1">
      <c r="A137" s="169"/>
      <c r="B137" s="170"/>
      <c r="C137" s="64" t="s">
        <v>10</v>
      </c>
      <c r="D137" s="64">
        <v>0</v>
      </c>
      <c r="E137" s="64">
        <v>0</v>
      </c>
      <c r="F137" s="52">
        <f t="shared" si="43"/>
        <v>0</v>
      </c>
      <c r="G137" s="64">
        <v>48</v>
      </c>
      <c r="H137" s="64">
        <v>72</v>
      </c>
      <c r="I137" s="52">
        <f t="shared" si="44"/>
        <v>120</v>
      </c>
      <c r="J137" s="64">
        <v>0</v>
      </c>
      <c r="K137" s="64">
        <v>0</v>
      </c>
      <c r="L137" s="52">
        <f t="shared" si="45"/>
        <v>0</v>
      </c>
      <c r="M137" s="70"/>
      <c r="N137" s="70"/>
      <c r="O137" s="70"/>
    </row>
    <row r="138" spans="1:15" ht="35.1" customHeight="1" thickBot="1">
      <c r="A138" s="169"/>
      <c r="B138" s="170"/>
      <c r="C138" s="64" t="s">
        <v>11</v>
      </c>
      <c r="D138" s="64">
        <v>0</v>
      </c>
      <c r="E138" s="64">
        <v>0</v>
      </c>
      <c r="F138" s="52">
        <f t="shared" si="43"/>
        <v>0</v>
      </c>
      <c r="G138" s="64">
        <v>98</v>
      </c>
      <c r="H138" s="64">
        <v>121</v>
      </c>
      <c r="I138" s="52">
        <f>SUM(G138:H138)</f>
        <v>219</v>
      </c>
      <c r="J138" s="64">
        <v>4</v>
      </c>
      <c r="K138" s="64">
        <v>0</v>
      </c>
      <c r="L138" s="52">
        <f t="shared" si="45"/>
        <v>4</v>
      </c>
      <c r="M138" s="70"/>
      <c r="N138" s="70"/>
      <c r="O138" s="70"/>
    </row>
    <row r="139" spans="1:15" ht="35.1" customHeight="1" thickBot="1">
      <c r="A139" s="171"/>
      <c r="B139" s="172"/>
      <c r="C139" s="64" t="s">
        <v>107</v>
      </c>
      <c r="D139" s="64">
        <v>0</v>
      </c>
      <c r="E139" s="64">
        <v>0</v>
      </c>
      <c r="F139" s="52">
        <f t="shared" si="43"/>
        <v>0</v>
      </c>
      <c r="G139" s="64">
        <v>0</v>
      </c>
      <c r="H139" s="64">
        <v>0</v>
      </c>
      <c r="I139" s="52">
        <f t="shared" si="44"/>
        <v>0</v>
      </c>
      <c r="J139" s="64">
        <v>0</v>
      </c>
      <c r="K139" s="64">
        <v>0</v>
      </c>
      <c r="L139" s="52">
        <f t="shared" si="45"/>
        <v>0</v>
      </c>
      <c r="M139" s="70"/>
      <c r="N139" s="70"/>
      <c r="O139" s="70"/>
    </row>
    <row r="140" spans="1:15" ht="35.1" customHeight="1" thickBot="1">
      <c r="A140" s="177" t="s">
        <v>47</v>
      </c>
      <c r="B140" s="178"/>
      <c r="C140" s="64" t="s">
        <v>8</v>
      </c>
      <c r="D140" s="62">
        <v>0</v>
      </c>
      <c r="E140" s="62">
        <v>0</v>
      </c>
      <c r="F140" s="52">
        <f t="shared" si="43"/>
        <v>0</v>
      </c>
      <c r="G140" s="62">
        <v>27</v>
      </c>
      <c r="H140" s="62">
        <v>33</v>
      </c>
      <c r="I140" s="52">
        <f t="shared" si="44"/>
        <v>60</v>
      </c>
      <c r="J140" s="62">
        <v>2</v>
      </c>
      <c r="K140" s="62">
        <v>0</v>
      </c>
      <c r="L140" s="52">
        <f t="shared" si="45"/>
        <v>2</v>
      </c>
      <c r="M140" s="70"/>
      <c r="N140" s="70"/>
      <c r="O140" s="70"/>
    </row>
    <row r="141" spans="1:15" ht="35.1" customHeight="1" thickBot="1">
      <c r="A141" s="181"/>
      <c r="B141" s="182"/>
      <c r="C141" s="64" t="s">
        <v>9</v>
      </c>
      <c r="D141" s="62">
        <v>0</v>
      </c>
      <c r="E141" s="62">
        <v>0</v>
      </c>
      <c r="F141" s="52">
        <f t="shared" si="43"/>
        <v>0</v>
      </c>
      <c r="G141" s="62">
        <v>23</v>
      </c>
      <c r="H141" s="62">
        <v>39</v>
      </c>
      <c r="I141" s="52">
        <f t="shared" si="44"/>
        <v>62</v>
      </c>
      <c r="J141" s="62">
        <v>2</v>
      </c>
      <c r="K141" s="62">
        <v>2</v>
      </c>
      <c r="L141" s="52">
        <f t="shared" si="45"/>
        <v>4</v>
      </c>
      <c r="M141" s="70"/>
      <c r="N141" s="70"/>
      <c r="O141" s="70"/>
    </row>
    <row r="142" spans="1:15" ht="35.1" customHeight="1" thickBot="1">
      <c r="A142" s="181"/>
      <c r="B142" s="182"/>
      <c r="C142" s="64" t="s">
        <v>10</v>
      </c>
      <c r="D142" s="62">
        <v>0</v>
      </c>
      <c r="E142" s="62">
        <v>0</v>
      </c>
      <c r="F142" s="52">
        <f t="shared" si="43"/>
        <v>0</v>
      </c>
      <c r="G142" s="62">
        <v>9</v>
      </c>
      <c r="H142" s="62">
        <v>42</v>
      </c>
      <c r="I142" s="52">
        <f t="shared" si="44"/>
        <v>51</v>
      </c>
      <c r="J142" s="62">
        <v>0</v>
      </c>
      <c r="K142" s="62">
        <v>0</v>
      </c>
      <c r="L142" s="52">
        <f t="shared" si="45"/>
        <v>0</v>
      </c>
      <c r="M142" s="70"/>
      <c r="N142" s="70"/>
      <c r="O142" s="70"/>
    </row>
    <row r="143" spans="1:15" ht="35.1" customHeight="1" thickBot="1">
      <c r="A143" s="179"/>
      <c r="B143" s="180"/>
      <c r="C143" s="62" t="s">
        <v>11</v>
      </c>
      <c r="D143" s="62">
        <v>0</v>
      </c>
      <c r="E143" s="62">
        <v>0</v>
      </c>
      <c r="F143" s="52">
        <f t="shared" si="43"/>
        <v>0</v>
      </c>
      <c r="G143" s="62">
        <v>40</v>
      </c>
      <c r="H143" s="62">
        <v>110</v>
      </c>
      <c r="I143" s="52">
        <f t="shared" si="44"/>
        <v>150</v>
      </c>
      <c r="J143" s="62">
        <v>1</v>
      </c>
      <c r="K143" s="62">
        <v>2</v>
      </c>
      <c r="L143" s="52">
        <f t="shared" si="45"/>
        <v>3</v>
      </c>
      <c r="M143" s="70"/>
      <c r="N143" s="70"/>
      <c r="O143" s="70"/>
    </row>
    <row r="144" spans="1:15" ht="35.1" customHeight="1" thickBot="1">
      <c r="A144" s="177" t="s">
        <v>78</v>
      </c>
      <c r="B144" s="178"/>
      <c r="C144" s="64" t="s">
        <v>8</v>
      </c>
      <c r="D144" s="62">
        <v>0</v>
      </c>
      <c r="E144" s="62">
        <v>0</v>
      </c>
      <c r="F144" s="52">
        <f t="shared" si="43"/>
        <v>0</v>
      </c>
      <c r="G144" s="62">
        <v>283</v>
      </c>
      <c r="H144" s="62">
        <v>97</v>
      </c>
      <c r="I144" s="52">
        <f t="shared" si="44"/>
        <v>380</v>
      </c>
      <c r="J144" s="62">
        <v>11</v>
      </c>
      <c r="K144" s="62">
        <v>2</v>
      </c>
      <c r="L144" s="52">
        <f t="shared" si="45"/>
        <v>13</v>
      </c>
      <c r="M144" s="70"/>
      <c r="N144" s="70"/>
      <c r="O144" s="70"/>
    </row>
    <row r="145" spans="1:15" ht="35.1" customHeight="1" thickBot="1">
      <c r="A145" s="181"/>
      <c r="B145" s="182"/>
      <c r="C145" s="64" t="s">
        <v>9</v>
      </c>
      <c r="D145" s="62">
        <v>0</v>
      </c>
      <c r="E145" s="62">
        <v>0</v>
      </c>
      <c r="F145" s="52">
        <f t="shared" si="43"/>
        <v>0</v>
      </c>
      <c r="G145" s="62">
        <v>422</v>
      </c>
      <c r="H145" s="62">
        <v>124</v>
      </c>
      <c r="I145" s="52">
        <f t="shared" si="44"/>
        <v>546</v>
      </c>
      <c r="J145" s="62">
        <v>19</v>
      </c>
      <c r="K145" s="62">
        <v>2</v>
      </c>
      <c r="L145" s="52">
        <f t="shared" si="45"/>
        <v>21</v>
      </c>
      <c r="M145" s="70"/>
      <c r="N145" s="70"/>
      <c r="O145" s="70"/>
    </row>
    <row r="146" spans="1:15" ht="35.1" customHeight="1" thickBot="1">
      <c r="A146" s="181"/>
      <c r="B146" s="182"/>
      <c r="C146" s="64" t="s">
        <v>10</v>
      </c>
      <c r="D146" s="62">
        <v>0</v>
      </c>
      <c r="E146" s="62">
        <v>0</v>
      </c>
      <c r="F146" s="52">
        <f t="shared" si="43"/>
        <v>0</v>
      </c>
      <c r="G146" s="62">
        <v>167</v>
      </c>
      <c r="H146" s="62">
        <v>106</v>
      </c>
      <c r="I146" s="52">
        <f t="shared" si="44"/>
        <v>273</v>
      </c>
      <c r="J146" s="62">
        <v>3</v>
      </c>
      <c r="K146" s="62">
        <v>0</v>
      </c>
      <c r="L146" s="52">
        <f t="shared" si="45"/>
        <v>3</v>
      </c>
      <c r="M146" s="70"/>
      <c r="N146" s="70"/>
      <c r="O146" s="70"/>
    </row>
    <row r="147" spans="1:15" ht="35.1" customHeight="1" thickBot="1">
      <c r="A147" s="179"/>
      <c r="B147" s="180"/>
      <c r="C147" s="64" t="s">
        <v>11</v>
      </c>
      <c r="D147" s="62">
        <v>0</v>
      </c>
      <c r="E147" s="62">
        <v>0</v>
      </c>
      <c r="F147" s="52">
        <f t="shared" si="43"/>
        <v>0</v>
      </c>
      <c r="G147" s="62">
        <v>189</v>
      </c>
      <c r="H147" s="62">
        <v>46</v>
      </c>
      <c r="I147" s="52">
        <f t="shared" si="44"/>
        <v>235</v>
      </c>
      <c r="J147" s="62">
        <v>3</v>
      </c>
      <c r="K147" s="62">
        <v>0</v>
      </c>
      <c r="L147" s="52">
        <f t="shared" si="45"/>
        <v>3</v>
      </c>
      <c r="M147" s="70"/>
      <c r="N147" s="70"/>
      <c r="O147" s="70"/>
    </row>
    <row r="148" spans="1:15" ht="35.1" customHeight="1" thickBot="1">
      <c r="A148" s="177" t="s">
        <v>49</v>
      </c>
      <c r="B148" s="178"/>
      <c r="C148" s="64" t="s">
        <v>8</v>
      </c>
      <c r="D148" s="62">
        <v>0</v>
      </c>
      <c r="E148" s="62">
        <v>0</v>
      </c>
      <c r="F148" s="52">
        <f t="shared" ref="F148:F153" si="46">SUM(D148:E148)</f>
        <v>0</v>
      </c>
      <c r="G148" s="62">
        <v>99</v>
      </c>
      <c r="H148" s="62">
        <v>39</v>
      </c>
      <c r="I148" s="52">
        <f t="shared" ref="I148:I159" si="47">SUM(G148:H148)</f>
        <v>138</v>
      </c>
      <c r="J148" s="62">
        <v>0</v>
      </c>
      <c r="K148" s="62">
        <v>0</v>
      </c>
      <c r="L148" s="52">
        <f t="shared" ref="L148:L159" si="48">SUM(J148:K148)</f>
        <v>0</v>
      </c>
      <c r="M148" s="70"/>
      <c r="N148" s="70"/>
      <c r="O148" s="70"/>
    </row>
    <row r="149" spans="1:15" ht="35.1" customHeight="1" thickBot="1">
      <c r="A149" s="181"/>
      <c r="B149" s="182"/>
      <c r="C149" s="62" t="s">
        <v>9</v>
      </c>
      <c r="D149" s="62">
        <v>0</v>
      </c>
      <c r="E149" s="62">
        <v>0</v>
      </c>
      <c r="F149" s="52">
        <f t="shared" si="46"/>
        <v>0</v>
      </c>
      <c r="G149" s="62">
        <v>0</v>
      </c>
      <c r="H149" s="62">
        <v>0</v>
      </c>
      <c r="I149" s="52">
        <f t="shared" si="47"/>
        <v>0</v>
      </c>
      <c r="J149" s="62">
        <v>0</v>
      </c>
      <c r="K149" s="62">
        <v>0</v>
      </c>
      <c r="L149" s="52">
        <f t="shared" si="48"/>
        <v>0</v>
      </c>
      <c r="M149" s="70"/>
      <c r="N149" s="70"/>
      <c r="O149" s="70"/>
    </row>
    <row r="150" spans="1:15" ht="35.1" customHeight="1" thickBot="1">
      <c r="A150" s="181"/>
      <c r="B150" s="182"/>
      <c r="C150" s="62" t="s">
        <v>10</v>
      </c>
      <c r="D150" s="62">
        <v>0</v>
      </c>
      <c r="E150" s="62">
        <v>0</v>
      </c>
      <c r="F150" s="52">
        <f t="shared" si="46"/>
        <v>0</v>
      </c>
      <c r="G150" s="62">
        <v>5</v>
      </c>
      <c r="H150" s="62">
        <v>7</v>
      </c>
      <c r="I150" s="52">
        <f t="shared" si="47"/>
        <v>12</v>
      </c>
      <c r="J150" s="62">
        <v>0</v>
      </c>
      <c r="K150" s="62">
        <v>0</v>
      </c>
      <c r="L150" s="52">
        <f t="shared" si="48"/>
        <v>0</v>
      </c>
      <c r="M150" s="70"/>
      <c r="N150" s="70"/>
      <c r="O150" s="70"/>
    </row>
    <row r="151" spans="1:15" ht="35.1" customHeight="1" thickBot="1">
      <c r="A151" s="181"/>
      <c r="B151" s="182"/>
      <c r="C151" s="62" t="s">
        <v>11</v>
      </c>
      <c r="D151" s="62">
        <v>0</v>
      </c>
      <c r="E151" s="62">
        <v>0</v>
      </c>
      <c r="F151" s="52">
        <f t="shared" si="46"/>
        <v>0</v>
      </c>
      <c r="G151" s="62">
        <v>0</v>
      </c>
      <c r="H151" s="62">
        <v>0</v>
      </c>
      <c r="I151" s="52">
        <f t="shared" si="47"/>
        <v>0</v>
      </c>
      <c r="J151" s="62">
        <v>0</v>
      </c>
      <c r="K151" s="62">
        <v>0</v>
      </c>
      <c r="L151" s="52">
        <f t="shared" si="48"/>
        <v>0</v>
      </c>
      <c r="M151" s="70"/>
      <c r="N151" s="70"/>
      <c r="O151" s="70"/>
    </row>
    <row r="152" spans="1:15" ht="35.1" customHeight="1" thickBot="1">
      <c r="A152" s="179"/>
      <c r="B152" s="180"/>
      <c r="C152" s="64" t="s">
        <v>12</v>
      </c>
      <c r="D152" s="62">
        <v>0</v>
      </c>
      <c r="E152" s="62">
        <v>0</v>
      </c>
      <c r="F152" s="52">
        <f t="shared" si="46"/>
        <v>0</v>
      </c>
      <c r="G152" s="62">
        <v>0</v>
      </c>
      <c r="H152" s="62">
        <v>0</v>
      </c>
      <c r="I152" s="52">
        <f t="shared" si="47"/>
        <v>0</v>
      </c>
      <c r="J152" s="62">
        <v>0</v>
      </c>
      <c r="K152" s="62">
        <v>0</v>
      </c>
      <c r="L152" s="52">
        <f t="shared" si="48"/>
        <v>0</v>
      </c>
      <c r="M152" s="70"/>
      <c r="N152" s="70"/>
      <c r="O152" s="70"/>
    </row>
    <row r="153" spans="1:15" ht="35.1" customHeight="1" thickBot="1">
      <c r="A153" s="187" t="s">
        <v>113</v>
      </c>
      <c r="B153" s="188"/>
      <c r="C153" s="62" t="s">
        <v>10</v>
      </c>
      <c r="D153" s="62">
        <v>0</v>
      </c>
      <c r="E153" s="62">
        <v>0</v>
      </c>
      <c r="F153" s="52">
        <f t="shared" si="46"/>
        <v>0</v>
      </c>
      <c r="G153" s="62">
        <v>0</v>
      </c>
      <c r="H153" s="62">
        <v>0</v>
      </c>
      <c r="I153" s="52">
        <f t="shared" si="47"/>
        <v>0</v>
      </c>
      <c r="J153" s="62">
        <v>0</v>
      </c>
      <c r="K153" s="62">
        <v>0</v>
      </c>
      <c r="L153" s="52">
        <f t="shared" si="48"/>
        <v>0</v>
      </c>
      <c r="M153" s="70"/>
      <c r="N153" s="70"/>
      <c r="O153" s="70"/>
    </row>
    <row r="154" spans="1:15" ht="35.1" customHeight="1" thickBot="1">
      <c r="A154" s="177" t="s">
        <v>18</v>
      </c>
      <c r="B154" s="178"/>
      <c r="C154" s="62" t="s">
        <v>9</v>
      </c>
      <c r="D154" s="62">
        <v>0</v>
      </c>
      <c r="E154" s="62">
        <v>0</v>
      </c>
      <c r="F154" s="52">
        <f t="shared" ref="F154:F168" si="49">SUM(D154:E154)</f>
        <v>0</v>
      </c>
      <c r="G154" s="62">
        <v>0</v>
      </c>
      <c r="H154" s="62">
        <v>0</v>
      </c>
      <c r="I154" s="52">
        <f t="shared" si="47"/>
        <v>0</v>
      </c>
      <c r="J154" s="62">
        <v>0</v>
      </c>
      <c r="K154" s="62">
        <v>0</v>
      </c>
      <c r="L154" s="52">
        <f t="shared" si="48"/>
        <v>0</v>
      </c>
      <c r="M154" s="70"/>
      <c r="N154" s="70"/>
      <c r="O154" s="70"/>
    </row>
    <row r="155" spans="1:15" ht="35.1" customHeight="1" thickBot="1">
      <c r="A155" s="179"/>
      <c r="B155" s="180"/>
      <c r="C155" s="62" t="s">
        <v>10</v>
      </c>
      <c r="D155" s="62">
        <v>0</v>
      </c>
      <c r="E155" s="62">
        <v>0</v>
      </c>
      <c r="F155" s="52">
        <f t="shared" si="49"/>
        <v>0</v>
      </c>
      <c r="G155" s="62">
        <v>14</v>
      </c>
      <c r="H155" s="62">
        <v>8</v>
      </c>
      <c r="I155" s="52">
        <f t="shared" si="47"/>
        <v>22</v>
      </c>
      <c r="J155" s="62">
        <v>0</v>
      </c>
      <c r="K155" s="62">
        <v>0</v>
      </c>
      <c r="L155" s="52">
        <f t="shared" si="48"/>
        <v>0</v>
      </c>
      <c r="M155" s="70"/>
      <c r="N155" s="70"/>
      <c r="O155" s="70"/>
    </row>
    <row r="156" spans="1:15" ht="35.1" customHeight="1" thickBot="1">
      <c r="A156" s="173" t="s">
        <v>126</v>
      </c>
      <c r="B156" s="174"/>
      <c r="C156" s="64" t="s">
        <v>11</v>
      </c>
      <c r="D156" s="62">
        <v>0</v>
      </c>
      <c r="E156" s="62">
        <v>0</v>
      </c>
      <c r="F156" s="52">
        <f t="shared" si="49"/>
        <v>0</v>
      </c>
      <c r="G156" s="62">
        <v>117</v>
      </c>
      <c r="H156" s="62">
        <v>70</v>
      </c>
      <c r="I156" s="52">
        <f t="shared" si="47"/>
        <v>187</v>
      </c>
      <c r="J156" s="62">
        <v>11</v>
      </c>
      <c r="K156" s="62">
        <v>2</v>
      </c>
      <c r="L156" s="52">
        <f t="shared" si="48"/>
        <v>13</v>
      </c>
      <c r="M156" s="70"/>
      <c r="N156" s="70"/>
      <c r="O156" s="70"/>
    </row>
    <row r="157" spans="1:15" ht="35.1" customHeight="1" thickBot="1">
      <c r="A157" s="175"/>
      <c r="B157" s="176"/>
      <c r="C157" s="64" t="s">
        <v>107</v>
      </c>
      <c r="D157" s="62">
        <v>0</v>
      </c>
      <c r="E157" s="62">
        <v>0</v>
      </c>
      <c r="F157" s="52">
        <f t="shared" si="49"/>
        <v>0</v>
      </c>
      <c r="G157" s="62">
        <v>0</v>
      </c>
      <c r="H157" s="62">
        <v>0</v>
      </c>
      <c r="I157" s="52">
        <f t="shared" si="47"/>
        <v>0</v>
      </c>
      <c r="J157" s="62">
        <v>0</v>
      </c>
      <c r="K157" s="62">
        <v>0</v>
      </c>
      <c r="L157" s="52">
        <f t="shared" si="48"/>
        <v>0</v>
      </c>
      <c r="M157" s="70"/>
      <c r="N157" s="70"/>
      <c r="O157" s="70"/>
    </row>
    <row r="158" spans="1:15" ht="35.1" customHeight="1" thickBot="1">
      <c r="A158" s="177" t="s">
        <v>20</v>
      </c>
      <c r="B158" s="178"/>
      <c r="C158" s="64" t="s">
        <v>8</v>
      </c>
      <c r="D158" s="62">
        <v>0</v>
      </c>
      <c r="E158" s="62">
        <v>0</v>
      </c>
      <c r="F158" s="52">
        <f t="shared" si="49"/>
        <v>0</v>
      </c>
      <c r="G158" s="62">
        <v>42</v>
      </c>
      <c r="H158" s="62">
        <v>52</v>
      </c>
      <c r="I158" s="52">
        <f t="shared" si="47"/>
        <v>94</v>
      </c>
      <c r="J158" s="62">
        <v>5</v>
      </c>
      <c r="K158" s="62">
        <v>2</v>
      </c>
      <c r="L158" s="52">
        <f t="shared" si="48"/>
        <v>7</v>
      </c>
      <c r="M158" s="70"/>
      <c r="N158" s="70"/>
      <c r="O158" s="70"/>
    </row>
    <row r="159" spans="1:15" ht="35.1" customHeight="1" thickBot="1">
      <c r="A159" s="181"/>
      <c r="B159" s="182"/>
      <c r="C159" s="62" t="s">
        <v>9</v>
      </c>
      <c r="D159" s="62">
        <v>0</v>
      </c>
      <c r="E159" s="62">
        <v>0</v>
      </c>
      <c r="F159" s="52">
        <f t="shared" si="49"/>
        <v>0</v>
      </c>
      <c r="G159" s="62">
        <v>273</v>
      </c>
      <c r="H159" s="62">
        <v>100</v>
      </c>
      <c r="I159" s="52">
        <f t="shared" si="47"/>
        <v>373</v>
      </c>
      <c r="J159" s="62">
        <v>41</v>
      </c>
      <c r="K159" s="62">
        <v>16</v>
      </c>
      <c r="L159" s="52">
        <f t="shared" si="48"/>
        <v>57</v>
      </c>
      <c r="M159" s="70"/>
      <c r="N159" s="70"/>
      <c r="O159" s="70"/>
    </row>
    <row r="160" spans="1:15" ht="35.1" customHeight="1" thickBot="1">
      <c r="A160" s="181"/>
      <c r="B160" s="182"/>
      <c r="C160" s="62" t="s">
        <v>10</v>
      </c>
      <c r="D160" s="43">
        <v>0</v>
      </c>
      <c r="E160" s="43">
        <v>0</v>
      </c>
      <c r="F160" s="52">
        <f t="shared" si="49"/>
        <v>0</v>
      </c>
      <c r="G160" s="43">
        <v>81</v>
      </c>
      <c r="H160" s="43">
        <v>143</v>
      </c>
      <c r="I160" s="52">
        <f t="shared" ref="I160:I173" si="50">SUM(G160:H160)</f>
        <v>224</v>
      </c>
      <c r="J160" s="43">
        <v>11</v>
      </c>
      <c r="K160" s="43">
        <v>8</v>
      </c>
      <c r="L160" s="52">
        <f t="shared" ref="L160:L173" si="51">SUM(J160:K160)</f>
        <v>19</v>
      </c>
      <c r="M160" s="70"/>
      <c r="N160" s="70"/>
      <c r="O160" s="70"/>
    </row>
    <row r="161" spans="1:15" ht="35.1" customHeight="1" thickBot="1">
      <c r="A161" s="181"/>
      <c r="B161" s="182"/>
      <c r="C161" s="62" t="s">
        <v>11</v>
      </c>
      <c r="D161" s="43">
        <v>0</v>
      </c>
      <c r="E161" s="43">
        <v>0</v>
      </c>
      <c r="F161" s="52">
        <f t="shared" si="49"/>
        <v>0</v>
      </c>
      <c r="G161" s="43">
        <v>65</v>
      </c>
      <c r="H161" s="43">
        <v>123</v>
      </c>
      <c r="I161" s="52">
        <f t="shared" si="50"/>
        <v>188</v>
      </c>
      <c r="J161" s="43">
        <v>3</v>
      </c>
      <c r="K161" s="43">
        <v>1</v>
      </c>
      <c r="L161" s="52">
        <f t="shared" si="51"/>
        <v>4</v>
      </c>
      <c r="M161" s="70"/>
      <c r="N161" s="70"/>
      <c r="O161" s="70"/>
    </row>
    <row r="162" spans="1:15" ht="35.1" customHeight="1" thickBot="1">
      <c r="A162" s="179"/>
      <c r="B162" s="180"/>
      <c r="C162" s="62" t="s">
        <v>12</v>
      </c>
      <c r="D162" s="43">
        <v>0</v>
      </c>
      <c r="E162" s="43">
        <v>0</v>
      </c>
      <c r="F162" s="52">
        <f t="shared" si="49"/>
        <v>0</v>
      </c>
      <c r="G162" s="43">
        <v>81</v>
      </c>
      <c r="H162" s="43">
        <v>73</v>
      </c>
      <c r="I162" s="52">
        <f t="shared" si="50"/>
        <v>154</v>
      </c>
      <c r="J162" s="43">
        <v>11</v>
      </c>
      <c r="K162" s="43">
        <v>3</v>
      </c>
      <c r="L162" s="52">
        <f t="shared" si="51"/>
        <v>14</v>
      </c>
      <c r="M162" s="70"/>
      <c r="N162" s="70"/>
      <c r="O162" s="70"/>
    </row>
    <row r="163" spans="1:15" ht="35.1" customHeight="1" thickBot="1">
      <c r="A163" s="187" t="s">
        <v>28</v>
      </c>
      <c r="B163" s="188"/>
      <c r="C163" s="62" t="s">
        <v>11</v>
      </c>
      <c r="D163" s="43">
        <v>0</v>
      </c>
      <c r="E163" s="43">
        <v>0</v>
      </c>
      <c r="F163" s="52">
        <f t="shared" si="49"/>
        <v>0</v>
      </c>
      <c r="G163" s="43">
        <v>171</v>
      </c>
      <c r="H163" s="43">
        <v>21</v>
      </c>
      <c r="I163" s="52">
        <f t="shared" si="50"/>
        <v>192</v>
      </c>
      <c r="J163" s="43">
        <v>19</v>
      </c>
      <c r="K163" s="43">
        <v>3</v>
      </c>
      <c r="L163" s="52">
        <f t="shared" si="51"/>
        <v>22</v>
      </c>
      <c r="M163" s="70"/>
      <c r="N163" s="70"/>
      <c r="O163" s="70"/>
    </row>
    <row r="164" spans="1:15" ht="35.1" customHeight="1" thickBot="1">
      <c r="A164" s="177" t="s">
        <v>26</v>
      </c>
      <c r="B164" s="178"/>
      <c r="C164" s="64" t="s">
        <v>8</v>
      </c>
      <c r="D164" s="43">
        <v>0</v>
      </c>
      <c r="E164" s="43">
        <v>0</v>
      </c>
      <c r="F164" s="52">
        <f t="shared" si="49"/>
        <v>0</v>
      </c>
      <c r="G164" s="43">
        <v>190</v>
      </c>
      <c r="H164" s="43">
        <v>145</v>
      </c>
      <c r="I164" s="52">
        <f t="shared" si="50"/>
        <v>335</v>
      </c>
      <c r="J164" s="43">
        <v>38</v>
      </c>
      <c r="K164" s="43">
        <v>11</v>
      </c>
      <c r="L164" s="52">
        <f t="shared" si="51"/>
        <v>49</v>
      </c>
      <c r="M164" s="70"/>
      <c r="N164" s="70"/>
      <c r="O164" s="70"/>
    </row>
    <row r="165" spans="1:15" ht="35.1" customHeight="1" thickBot="1">
      <c r="A165" s="181"/>
      <c r="B165" s="182"/>
      <c r="C165" s="62" t="s">
        <v>9</v>
      </c>
      <c r="D165" s="43">
        <v>0</v>
      </c>
      <c r="E165" s="43">
        <v>0</v>
      </c>
      <c r="F165" s="52">
        <f t="shared" si="49"/>
        <v>0</v>
      </c>
      <c r="G165" s="43">
        <v>84</v>
      </c>
      <c r="H165" s="43">
        <v>36</v>
      </c>
      <c r="I165" s="52">
        <f t="shared" si="50"/>
        <v>120</v>
      </c>
      <c r="J165" s="43">
        <v>5</v>
      </c>
      <c r="K165" s="43">
        <v>3</v>
      </c>
      <c r="L165" s="52">
        <f t="shared" si="51"/>
        <v>8</v>
      </c>
      <c r="M165" s="70"/>
      <c r="N165" s="70"/>
      <c r="O165" s="70"/>
    </row>
    <row r="166" spans="1:15" ht="35.1" customHeight="1" thickBot="1">
      <c r="A166" s="181"/>
      <c r="B166" s="182"/>
      <c r="C166" s="62" t="s">
        <v>10</v>
      </c>
      <c r="D166" s="43">
        <v>0</v>
      </c>
      <c r="E166" s="43">
        <v>0</v>
      </c>
      <c r="F166" s="52">
        <f t="shared" si="49"/>
        <v>0</v>
      </c>
      <c r="G166" s="43">
        <v>43</v>
      </c>
      <c r="H166" s="43">
        <v>43</v>
      </c>
      <c r="I166" s="52">
        <f t="shared" si="50"/>
        <v>86</v>
      </c>
      <c r="J166" s="43">
        <v>17</v>
      </c>
      <c r="K166" s="43">
        <v>11</v>
      </c>
      <c r="L166" s="52">
        <f t="shared" si="51"/>
        <v>28</v>
      </c>
      <c r="M166" s="70"/>
      <c r="N166" s="70"/>
      <c r="O166" s="70"/>
    </row>
    <row r="167" spans="1:15" ht="35.1" customHeight="1" thickBot="1">
      <c r="A167" s="181"/>
      <c r="B167" s="182"/>
      <c r="C167" s="62" t="s">
        <v>11</v>
      </c>
      <c r="D167" s="43">
        <v>0</v>
      </c>
      <c r="E167" s="43">
        <v>0</v>
      </c>
      <c r="F167" s="52">
        <f t="shared" si="49"/>
        <v>0</v>
      </c>
      <c r="G167" s="43">
        <v>0</v>
      </c>
      <c r="H167" s="43">
        <v>0</v>
      </c>
      <c r="I167" s="52">
        <f t="shared" si="50"/>
        <v>0</v>
      </c>
      <c r="J167" s="43">
        <v>0</v>
      </c>
      <c r="K167" s="43">
        <v>0</v>
      </c>
      <c r="L167" s="52">
        <f t="shared" si="51"/>
        <v>0</v>
      </c>
      <c r="M167" s="70"/>
      <c r="N167" s="70"/>
      <c r="O167" s="70"/>
    </row>
    <row r="168" spans="1:15" ht="35.1" customHeight="1" thickBot="1">
      <c r="A168" s="179"/>
      <c r="B168" s="180"/>
      <c r="C168" s="62" t="s">
        <v>12</v>
      </c>
      <c r="D168" s="43">
        <v>0</v>
      </c>
      <c r="E168" s="43">
        <v>0</v>
      </c>
      <c r="F168" s="52">
        <f t="shared" si="49"/>
        <v>0</v>
      </c>
      <c r="G168" s="43">
        <v>0</v>
      </c>
      <c r="H168" s="43">
        <v>0</v>
      </c>
      <c r="I168" s="52">
        <f t="shared" si="50"/>
        <v>0</v>
      </c>
      <c r="J168" s="43">
        <v>0</v>
      </c>
      <c r="K168" s="43">
        <v>0</v>
      </c>
      <c r="L168" s="52">
        <f t="shared" si="51"/>
        <v>0</v>
      </c>
      <c r="M168" s="70"/>
      <c r="N168" s="70"/>
      <c r="O168" s="70"/>
    </row>
    <row r="169" spans="1:15" ht="35.1" customHeight="1" thickBot="1">
      <c r="A169" s="177" t="s">
        <v>135</v>
      </c>
      <c r="B169" s="178"/>
      <c r="C169" s="64" t="s">
        <v>8</v>
      </c>
      <c r="D169" s="64">
        <v>0</v>
      </c>
      <c r="E169" s="64">
        <v>0</v>
      </c>
      <c r="F169" s="52">
        <f t="shared" ref="F169:F178" si="52">SUM(D169:E169)</f>
        <v>0</v>
      </c>
      <c r="G169" s="64">
        <v>544</v>
      </c>
      <c r="H169" s="64">
        <v>404</v>
      </c>
      <c r="I169" s="52">
        <f t="shared" si="50"/>
        <v>948</v>
      </c>
      <c r="J169" s="64">
        <v>114</v>
      </c>
      <c r="K169" s="64">
        <v>57</v>
      </c>
      <c r="L169" s="52">
        <f t="shared" si="51"/>
        <v>171</v>
      </c>
      <c r="M169" s="70"/>
      <c r="N169" s="70"/>
      <c r="O169" s="70"/>
    </row>
    <row r="170" spans="1:15" ht="35.1" customHeight="1" thickBot="1">
      <c r="A170" s="181"/>
      <c r="B170" s="182"/>
      <c r="C170" s="64" t="s">
        <v>9</v>
      </c>
      <c r="D170" s="64">
        <v>0</v>
      </c>
      <c r="E170" s="64">
        <v>0</v>
      </c>
      <c r="F170" s="52">
        <f t="shared" si="52"/>
        <v>0</v>
      </c>
      <c r="G170" s="64">
        <v>77</v>
      </c>
      <c r="H170" s="64">
        <v>97</v>
      </c>
      <c r="I170" s="52">
        <f t="shared" si="50"/>
        <v>174</v>
      </c>
      <c r="J170" s="64">
        <v>29</v>
      </c>
      <c r="K170" s="64">
        <v>31</v>
      </c>
      <c r="L170" s="52">
        <f t="shared" si="51"/>
        <v>60</v>
      </c>
      <c r="M170" s="70"/>
      <c r="N170" s="70"/>
      <c r="O170" s="70"/>
    </row>
    <row r="171" spans="1:15" ht="35.1" customHeight="1" thickBot="1">
      <c r="A171" s="181"/>
      <c r="B171" s="182"/>
      <c r="C171" s="64" t="s">
        <v>10</v>
      </c>
      <c r="D171" s="64">
        <v>0</v>
      </c>
      <c r="E171" s="64">
        <v>0</v>
      </c>
      <c r="F171" s="52">
        <f t="shared" si="52"/>
        <v>0</v>
      </c>
      <c r="G171" s="64">
        <v>105</v>
      </c>
      <c r="H171" s="64">
        <v>152</v>
      </c>
      <c r="I171" s="52">
        <f t="shared" si="50"/>
        <v>257</v>
      </c>
      <c r="J171" s="64">
        <v>16</v>
      </c>
      <c r="K171" s="64">
        <v>4</v>
      </c>
      <c r="L171" s="52">
        <f t="shared" si="51"/>
        <v>20</v>
      </c>
      <c r="M171" s="70"/>
      <c r="N171" s="70"/>
      <c r="O171" s="70"/>
    </row>
    <row r="172" spans="1:15" ht="35.1" customHeight="1" thickBot="1">
      <c r="A172" s="181"/>
      <c r="B172" s="182"/>
      <c r="C172" s="64" t="s">
        <v>11</v>
      </c>
      <c r="D172" s="64">
        <v>0</v>
      </c>
      <c r="E172" s="64">
        <v>0</v>
      </c>
      <c r="F172" s="52">
        <f t="shared" si="52"/>
        <v>0</v>
      </c>
      <c r="G172" s="64">
        <v>123</v>
      </c>
      <c r="H172" s="64">
        <v>167</v>
      </c>
      <c r="I172" s="52">
        <f t="shared" si="50"/>
        <v>290</v>
      </c>
      <c r="J172" s="64">
        <v>6</v>
      </c>
      <c r="K172" s="64">
        <v>6</v>
      </c>
      <c r="L172" s="52">
        <f t="shared" si="51"/>
        <v>12</v>
      </c>
      <c r="M172" s="70"/>
      <c r="N172" s="70"/>
      <c r="O172" s="70"/>
    </row>
    <row r="173" spans="1:15" ht="35.1" customHeight="1" thickBot="1">
      <c r="A173" s="179"/>
      <c r="B173" s="180"/>
      <c r="C173" s="64" t="s">
        <v>12</v>
      </c>
      <c r="D173" s="64">
        <v>0</v>
      </c>
      <c r="E173" s="64">
        <v>0</v>
      </c>
      <c r="F173" s="52">
        <f t="shared" si="52"/>
        <v>0</v>
      </c>
      <c r="G173" s="64">
        <v>0</v>
      </c>
      <c r="H173" s="64">
        <v>0</v>
      </c>
      <c r="I173" s="52">
        <f t="shared" si="50"/>
        <v>0</v>
      </c>
      <c r="J173" s="64">
        <v>0</v>
      </c>
      <c r="K173" s="64">
        <v>0</v>
      </c>
      <c r="L173" s="52">
        <f t="shared" si="51"/>
        <v>0</v>
      </c>
      <c r="M173" s="70"/>
      <c r="N173" s="70"/>
      <c r="O173" s="70"/>
    </row>
    <row r="174" spans="1:15" ht="35.1" customHeight="1" thickBot="1">
      <c r="A174" s="177" t="s">
        <v>136</v>
      </c>
      <c r="B174" s="178"/>
      <c r="C174" s="64" t="s">
        <v>8</v>
      </c>
      <c r="D174" s="64">
        <v>0</v>
      </c>
      <c r="E174" s="64">
        <v>0</v>
      </c>
      <c r="F174" s="52">
        <f t="shared" si="52"/>
        <v>0</v>
      </c>
      <c r="G174" s="64">
        <v>101</v>
      </c>
      <c r="H174" s="64">
        <v>99</v>
      </c>
      <c r="I174" s="52">
        <f t="shared" ref="I174:I178" si="53">SUM(G174:H174)</f>
        <v>200</v>
      </c>
      <c r="J174" s="64">
        <v>21</v>
      </c>
      <c r="K174" s="64">
        <v>17</v>
      </c>
      <c r="L174" s="52">
        <f t="shared" ref="L174:L188" si="54">SUM(J174:K174)</f>
        <v>38</v>
      </c>
      <c r="M174" s="70"/>
      <c r="N174" s="70"/>
      <c r="O174" s="70"/>
    </row>
    <row r="175" spans="1:15" ht="35.1" customHeight="1" thickBot="1">
      <c r="A175" s="181"/>
      <c r="B175" s="182"/>
      <c r="C175" s="64" t="s">
        <v>9</v>
      </c>
      <c r="D175" s="64">
        <v>0</v>
      </c>
      <c r="E175" s="64">
        <v>0</v>
      </c>
      <c r="F175" s="52">
        <f t="shared" si="52"/>
        <v>0</v>
      </c>
      <c r="G175" s="64">
        <v>225</v>
      </c>
      <c r="H175" s="64">
        <v>195</v>
      </c>
      <c r="I175" s="52">
        <f t="shared" si="53"/>
        <v>420</v>
      </c>
      <c r="J175" s="64">
        <v>39</v>
      </c>
      <c r="K175" s="64">
        <v>17</v>
      </c>
      <c r="L175" s="52">
        <f t="shared" si="54"/>
        <v>56</v>
      </c>
      <c r="M175" s="70"/>
      <c r="N175" s="70"/>
      <c r="O175" s="70"/>
    </row>
    <row r="176" spans="1:15" ht="35.1" customHeight="1" thickBot="1">
      <c r="A176" s="181"/>
      <c r="B176" s="182"/>
      <c r="C176" s="64" t="s">
        <v>10</v>
      </c>
      <c r="D176" s="64">
        <v>0</v>
      </c>
      <c r="E176" s="64">
        <v>0</v>
      </c>
      <c r="F176" s="52">
        <f t="shared" si="52"/>
        <v>0</v>
      </c>
      <c r="G176" s="64">
        <v>62</v>
      </c>
      <c r="H176" s="64">
        <v>79</v>
      </c>
      <c r="I176" s="52">
        <f t="shared" si="53"/>
        <v>141</v>
      </c>
      <c r="J176" s="64">
        <v>7</v>
      </c>
      <c r="K176" s="64">
        <v>8</v>
      </c>
      <c r="L176" s="52">
        <f t="shared" si="54"/>
        <v>15</v>
      </c>
      <c r="M176" s="70"/>
      <c r="N176" s="70"/>
      <c r="O176" s="70"/>
    </row>
    <row r="177" spans="1:15" ht="35.1" customHeight="1" thickBot="1">
      <c r="A177" s="181"/>
      <c r="B177" s="182"/>
      <c r="C177" s="64" t="s">
        <v>11</v>
      </c>
      <c r="D177" s="64">
        <v>0</v>
      </c>
      <c r="E177" s="64">
        <v>0</v>
      </c>
      <c r="F177" s="52">
        <f t="shared" si="52"/>
        <v>0</v>
      </c>
      <c r="G177" s="64">
        <v>116</v>
      </c>
      <c r="H177" s="64">
        <v>114</v>
      </c>
      <c r="I177" s="52">
        <f t="shared" si="53"/>
        <v>230</v>
      </c>
      <c r="J177" s="64">
        <v>4</v>
      </c>
      <c r="K177" s="64">
        <v>4</v>
      </c>
      <c r="L177" s="52">
        <f t="shared" si="54"/>
        <v>8</v>
      </c>
      <c r="M177" s="70"/>
      <c r="N177" s="70"/>
      <c r="O177" s="70"/>
    </row>
    <row r="178" spans="1:15" ht="35.1" customHeight="1" thickBot="1">
      <c r="A178" s="179"/>
      <c r="B178" s="180"/>
      <c r="C178" s="64" t="s">
        <v>12</v>
      </c>
      <c r="D178" s="64">
        <v>0</v>
      </c>
      <c r="E178" s="64">
        <v>0</v>
      </c>
      <c r="F178" s="52">
        <f t="shared" si="52"/>
        <v>0</v>
      </c>
      <c r="G178" s="64">
        <v>2</v>
      </c>
      <c r="H178" s="64">
        <v>3</v>
      </c>
      <c r="I178" s="52">
        <f t="shared" si="53"/>
        <v>5</v>
      </c>
      <c r="J178" s="64">
        <v>0</v>
      </c>
      <c r="K178" s="64">
        <v>0</v>
      </c>
      <c r="L178" s="52">
        <f t="shared" si="54"/>
        <v>0</v>
      </c>
      <c r="M178" s="70"/>
      <c r="N178" s="70"/>
      <c r="O178" s="70"/>
    </row>
    <row r="179" spans="1:15" ht="35.1" customHeight="1" thickBot="1">
      <c r="A179" s="177" t="s">
        <v>35</v>
      </c>
      <c r="B179" s="178"/>
      <c r="C179" s="64" t="s">
        <v>8</v>
      </c>
      <c r="D179" s="43">
        <v>0</v>
      </c>
      <c r="E179" s="43">
        <v>0</v>
      </c>
      <c r="F179" s="52">
        <f t="shared" ref="F179:F192" si="55">SUM(D179:E179)</f>
        <v>0</v>
      </c>
      <c r="G179" s="43">
        <v>220</v>
      </c>
      <c r="H179" s="43">
        <v>121</v>
      </c>
      <c r="I179" s="52">
        <f t="shared" ref="I179:I192" si="56">SUM(G179:H179)</f>
        <v>341</v>
      </c>
      <c r="J179" s="43">
        <v>7</v>
      </c>
      <c r="K179" s="43">
        <v>2</v>
      </c>
      <c r="L179" s="52">
        <f t="shared" si="54"/>
        <v>9</v>
      </c>
      <c r="M179" s="70"/>
      <c r="N179" s="70"/>
      <c r="O179" s="70"/>
    </row>
    <row r="180" spans="1:15" ht="35.1" customHeight="1" thickBot="1">
      <c r="A180" s="181"/>
      <c r="B180" s="182"/>
      <c r="C180" s="62" t="s">
        <v>9</v>
      </c>
      <c r="D180" s="43">
        <v>0</v>
      </c>
      <c r="E180" s="43">
        <v>0</v>
      </c>
      <c r="F180" s="52">
        <f t="shared" si="55"/>
        <v>0</v>
      </c>
      <c r="G180" s="43">
        <v>198</v>
      </c>
      <c r="H180" s="43">
        <v>58</v>
      </c>
      <c r="I180" s="52">
        <f t="shared" si="56"/>
        <v>256</v>
      </c>
      <c r="J180" s="43">
        <v>4</v>
      </c>
      <c r="K180" s="43">
        <v>3</v>
      </c>
      <c r="L180" s="52">
        <f t="shared" si="54"/>
        <v>7</v>
      </c>
      <c r="M180" s="70"/>
      <c r="N180" s="70"/>
      <c r="O180" s="70"/>
    </row>
    <row r="181" spans="1:15" ht="35.1" customHeight="1" thickBot="1">
      <c r="A181" s="181"/>
      <c r="B181" s="182"/>
      <c r="C181" s="62" t="s">
        <v>10</v>
      </c>
      <c r="D181" s="43">
        <v>0</v>
      </c>
      <c r="E181" s="43">
        <v>0</v>
      </c>
      <c r="F181" s="52">
        <f t="shared" si="55"/>
        <v>0</v>
      </c>
      <c r="G181" s="43">
        <v>0</v>
      </c>
      <c r="H181" s="43">
        <v>0</v>
      </c>
      <c r="I181" s="52">
        <f t="shared" si="56"/>
        <v>0</v>
      </c>
      <c r="J181" s="43">
        <v>0</v>
      </c>
      <c r="K181" s="43">
        <v>0</v>
      </c>
      <c r="L181" s="52">
        <f t="shared" si="54"/>
        <v>0</v>
      </c>
      <c r="M181" s="70"/>
      <c r="N181" s="70"/>
      <c r="O181" s="70"/>
    </row>
    <row r="182" spans="1:15" ht="35.1" customHeight="1" thickBot="1">
      <c r="A182" s="181"/>
      <c r="B182" s="182"/>
      <c r="C182" s="62" t="s">
        <v>11</v>
      </c>
      <c r="D182" s="43">
        <v>0</v>
      </c>
      <c r="E182" s="43">
        <v>0</v>
      </c>
      <c r="F182" s="52">
        <f t="shared" si="55"/>
        <v>0</v>
      </c>
      <c r="G182" s="43">
        <v>0</v>
      </c>
      <c r="H182" s="43">
        <v>0</v>
      </c>
      <c r="I182" s="52">
        <f t="shared" si="56"/>
        <v>0</v>
      </c>
      <c r="J182" s="43">
        <v>0</v>
      </c>
      <c r="K182" s="43">
        <v>0</v>
      </c>
      <c r="L182" s="52">
        <f t="shared" si="54"/>
        <v>0</v>
      </c>
      <c r="M182" s="70"/>
      <c r="N182" s="70"/>
      <c r="O182" s="70"/>
    </row>
    <row r="183" spans="1:15" ht="35.1" customHeight="1" thickBot="1">
      <c r="A183" s="179"/>
      <c r="B183" s="180"/>
      <c r="C183" s="62" t="s">
        <v>12</v>
      </c>
      <c r="D183" s="43">
        <v>0</v>
      </c>
      <c r="E183" s="43">
        <v>0</v>
      </c>
      <c r="F183" s="52">
        <f t="shared" si="55"/>
        <v>0</v>
      </c>
      <c r="G183" s="43">
        <v>0</v>
      </c>
      <c r="H183" s="43">
        <v>0</v>
      </c>
      <c r="I183" s="52">
        <f t="shared" si="56"/>
        <v>0</v>
      </c>
      <c r="J183" s="43">
        <v>0</v>
      </c>
      <c r="K183" s="43">
        <v>0</v>
      </c>
      <c r="L183" s="52">
        <f t="shared" si="54"/>
        <v>0</v>
      </c>
      <c r="M183" s="70"/>
      <c r="N183" s="70"/>
      <c r="O183" s="70"/>
    </row>
    <row r="184" spans="1:15" ht="35.1" customHeight="1" thickBot="1">
      <c r="A184" s="177" t="s">
        <v>133</v>
      </c>
      <c r="B184" s="178"/>
      <c r="C184" s="64" t="s">
        <v>8</v>
      </c>
      <c r="D184" s="64">
        <v>0</v>
      </c>
      <c r="E184" s="64">
        <v>0</v>
      </c>
      <c r="F184" s="52">
        <f t="shared" si="55"/>
        <v>0</v>
      </c>
      <c r="G184" s="64">
        <v>18</v>
      </c>
      <c r="H184" s="64">
        <v>72</v>
      </c>
      <c r="I184" s="52">
        <f t="shared" si="56"/>
        <v>90</v>
      </c>
      <c r="J184" s="64">
        <v>15</v>
      </c>
      <c r="K184" s="64">
        <v>20</v>
      </c>
      <c r="L184" s="52">
        <f t="shared" si="54"/>
        <v>35</v>
      </c>
      <c r="M184" s="70"/>
      <c r="N184" s="70"/>
      <c r="O184" s="70"/>
    </row>
    <row r="185" spans="1:15" ht="35.1" customHeight="1" thickBot="1">
      <c r="A185" s="181"/>
      <c r="B185" s="182"/>
      <c r="C185" s="64" t="s">
        <v>9</v>
      </c>
      <c r="D185" s="64">
        <v>0</v>
      </c>
      <c r="E185" s="64">
        <v>0</v>
      </c>
      <c r="F185" s="52">
        <f t="shared" si="55"/>
        <v>0</v>
      </c>
      <c r="G185" s="64">
        <v>4</v>
      </c>
      <c r="H185" s="64">
        <v>12</v>
      </c>
      <c r="I185" s="52">
        <f t="shared" si="56"/>
        <v>16</v>
      </c>
      <c r="J185" s="64">
        <v>0</v>
      </c>
      <c r="K185" s="64">
        <v>0</v>
      </c>
      <c r="L185" s="52">
        <f t="shared" si="54"/>
        <v>0</v>
      </c>
      <c r="M185" s="70"/>
      <c r="N185" s="70"/>
      <c r="O185" s="70"/>
    </row>
    <row r="186" spans="1:15" ht="35.1" customHeight="1" thickBot="1">
      <c r="A186" s="181"/>
      <c r="B186" s="182"/>
      <c r="C186" s="64" t="s">
        <v>10</v>
      </c>
      <c r="D186" s="64">
        <v>0</v>
      </c>
      <c r="E186" s="64">
        <v>0</v>
      </c>
      <c r="F186" s="52">
        <f t="shared" si="55"/>
        <v>0</v>
      </c>
      <c r="G186" s="64">
        <v>0</v>
      </c>
      <c r="H186" s="64">
        <v>16</v>
      </c>
      <c r="I186" s="52">
        <f t="shared" si="56"/>
        <v>16</v>
      </c>
      <c r="J186" s="64">
        <v>0</v>
      </c>
      <c r="K186" s="64">
        <v>0</v>
      </c>
      <c r="L186" s="52">
        <f t="shared" si="54"/>
        <v>0</v>
      </c>
      <c r="M186" s="70"/>
      <c r="N186" s="70"/>
      <c r="O186" s="70"/>
    </row>
    <row r="187" spans="1:15" ht="35.1" customHeight="1" thickBot="1">
      <c r="A187" s="181"/>
      <c r="B187" s="182"/>
      <c r="C187" s="64" t="s">
        <v>11</v>
      </c>
      <c r="D187" s="64">
        <v>0</v>
      </c>
      <c r="E187" s="64">
        <v>0</v>
      </c>
      <c r="F187" s="52">
        <f t="shared" si="55"/>
        <v>0</v>
      </c>
      <c r="G187" s="64">
        <v>4</v>
      </c>
      <c r="H187" s="64">
        <v>19</v>
      </c>
      <c r="I187" s="52">
        <f t="shared" si="56"/>
        <v>23</v>
      </c>
      <c r="J187" s="64">
        <v>0</v>
      </c>
      <c r="K187" s="64">
        <v>0</v>
      </c>
      <c r="L187" s="52">
        <f t="shared" si="54"/>
        <v>0</v>
      </c>
      <c r="M187" s="70"/>
      <c r="N187" s="70"/>
      <c r="O187" s="70"/>
    </row>
    <row r="188" spans="1:15" ht="35.1" customHeight="1" thickBot="1">
      <c r="A188" s="179"/>
      <c r="B188" s="180"/>
      <c r="C188" s="64" t="s">
        <v>12</v>
      </c>
      <c r="D188" s="64">
        <v>0</v>
      </c>
      <c r="E188" s="64">
        <v>0</v>
      </c>
      <c r="F188" s="52">
        <f t="shared" si="55"/>
        <v>0</v>
      </c>
      <c r="G188" s="64">
        <v>9</v>
      </c>
      <c r="H188" s="64">
        <v>13</v>
      </c>
      <c r="I188" s="52">
        <f t="shared" si="56"/>
        <v>22</v>
      </c>
      <c r="J188" s="64">
        <v>0</v>
      </c>
      <c r="K188" s="64">
        <v>0</v>
      </c>
      <c r="L188" s="52">
        <f t="shared" si="54"/>
        <v>0</v>
      </c>
      <c r="M188" s="70"/>
      <c r="N188" s="70"/>
      <c r="O188" s="70"/>
    </row>
    <row r="189" spans="1:15" ht="35.1" customHeight="1" thickBot="1">
      <c r="A189" s="177" t="s">
        <v>38</v>
      </c>
      <c r="B189" s="178"/>
      <c r="C189" s="64" t="s">
        <v>8</v>
      </c>
      <c r="D189" s="43">
        <v>0</v>
      </c>
      <c r="E189" s="43">
        <v>0</v>
      </c>
      <c r="F189" s="52">
        <f t="shared" si="55"/>
        <v>0</v>
      </c>
      <c r="G189" s="43">
        <v>203</v>
      </c>
      <c r="H189" s="43">
        <v>71</v>
      </c>
      <c r="I189" s="52">
        <f t="shared" si="56"/>
        <v>274</v>
      </c>
      <c r="J189" s="43">
        <v>47</v>
      </c>
      <c r="K189" s="43">
        <v>4</v>
      </c>
      <c r="L189" s="52">
        <f t="shared" ref="L189:L202" si="57">SUM(J189:K189)</f>
        <v>51</v>
      </c>
      <c r="M189" s="70"/>
      <c r="N189" s="70"/>
      <c r="O189" s="70"/>
    </row>
    <row r="190" spans="1:15" ht="35.1" customHeight="1" thickBot="1">
      <c r="A190" s="179"/>
      <c r="B190" s="180"/>
      <c r="C190" s="62" t="s">
        <v>9</v>
      </c>
      <c r="D190" s="43">
        <v>0</v>
      </c>
      <c r="E190" s="43">
        <v>0</v>
      </c>
      <c r="F190" s="52">
        <f t="shared" si="55"/>
        <v>0</v>
      </c>
      <c r="G190" s="43">
        <v>0</v>
      </c>
      <c r="H190" s="43">
        <v>0</v>
      </c>
      <c r="I190" s="52">
        <f t="shared" si="56"/>
        <v>0</v>
      </c>
      <c r="J190" s="43">
        <v>0</v>
      </c>
      <c r="K190" s="43">
        <v>0</v>
      </c>
      <c r="L190" s="52">
        <f t="shared" si="57"/>
        <v>0</v>
      </c>
      <c r="M190" s="70"/>
      <c r="N190" s="70"/>
      <c r="O190" s="70"/>
    </row>
    <row r="191" spans="1:15" ht="35.1" customHeight="1" thickBot="1">
      <c r="A191" s="185" t="s">
        <v>39</v>
      </c>
      <c r="B191" s="186"/>
      <c r="C191" s="64" t="s">
        <v>8</v>
      </c>
      <c r="D191" s="62">
        <v>0</v>
      </c>
      <c r="E191" s="62">
        <v>0</v>
      </c>
      <c r="F191" s="52">
        <f t="shared" si="55"/>
        <v>0</v>
      </c>
      <c r="G191" s="62">
        <v>117</v>
      </c>
      <c r="H191" s="62">
        <v>40</v>
      </c>
      <c r="I191" s="52">
        <f t="shared" si="56"/>
        <v>157</v>
      </c>
      <c r="J191" s="62">
        <v>8</v>
      </c>
      <c r="K191" s="62">
        <v>2</v>
      </c>
      <c r="L191" s="52">
        <f t="shared" si="57"/>
        <v>10</v>
      </c>
      <c r="M191" s="70"/>
      <c r="N191" s="70"/>
      <c r="O191" s="70"/>
    </row>
    <row r="192" spans="1:15" ht="35.1" customHeight="1" thickBot="1">
      <c r="A192" s="185" t="s">
        <v>40</v>
      </c>
      <c r="B192" s="186"/>
      <c r="C192" s="62" t="s">
        <v>11</v>
      </c>
      <c r="D192" s="62">
        <v>0</v>
      </c>
      <c r="E192" s="62">
        <v>0</v>
      </c>
      <c r="F192" s="52">
        <f t="shared" si="55"/>
        <v>0</v>
      </c>
      <c r="G192" s="62">
        <v>0</v>
      </c>
      <c r="H192" s="62">
        <v>0</v>
      </c>
      <c r="I192" s="52">
        <f t="shared" si="56"/>
        <v>0</v>
      </c>
      <c r="J192" s="62">
        <v>0</v>
      </c>
      <c r="K192" s="62">
        <v>0</v>
      </c>
      <c r="L192" s="52">
        <f t="shared" si="57"/>
        <v>0</v>
      </c>
      <c r="M192" s="70"/>
      <c r="N192" s="70"/>
      <c r="O192" s="70"/>
    </row>
    <row r="193" spans="1:15" ht="35.1" customHeight="1" thickBot="1">
      <c r="A193" s="177" t="s">
        <v>41</v>
      </c>
      <c r="B193" s="178"/>
      <c r="C193" s="62" t="s">
        <v>9</v>
      </c>
      <c r="D193" s="62">
        <v>0</v>
      </c>
      <c r="E193" s="62">
        <v>0</v>
      </c>
      <c r="F193" s="52">
        <f t="shared" ref="F193:F202" si="58">SUM(D193:E193)</f>
        <v>0</v>
      </c>
      <c r="G193" s="62">
        <v>0</v>
      </c>
      <c r="H193" s="62">
        <v>0</v>
      </c>
      <c r="I193" s="52">
        <f t="shared" ref="I193:I202" si="59">SUM(G193:H193)</f>
        <v>0</v>
      </c>
      <c r="J193" s="62">
        <v>0</v>
      </c>
      <c r="K193" s="62">
        <v>0</v>
      </c>
      <c r="L193" s="52">
        <f t="shared" si="57"/>
        <v>0</v>
      </c>
      <c r="M193" s="70"/>
      <c r="N193" s="70"/>
      <c r="O193" s="70"/>
    </row>
    <row r="194" spans="1:15" ht="35.1" customHeight="1" thickBot="1">
      <c r="A194" s="181"/>
      <c r="B194" s="182"/>
      <c r="C194" s="62" t="s">
        <v>10</v>
      </c>
      <c r="D194" s="62">
        <v>0</v>
      </c>
      <c r="E194" s="62">
        <v>0</v>
      </c>
      <c r="F194" s="52">
        <f t="shared" si="58"/>
        <v>0</v>
      </c>
      <c r="G194" s="62">
        <v>0</v>
      </c>
      <c r="H194" s="62">
        <v>0</v>
      </c>
      <c r="I194" s="52">
        <f t="shared" si="59"/>
        <v>0</v>
      </c>
      <c r="J194" s="62">
        <v>0</v>
      </c>
      <c r="K194" s="62">
        <v>0</v>
      </c>
      <c r="L194" s="52">
        <f t="shared" si="57"/>
        <v>0</v>
      </c>
      <c r="M194" s="70"/>
      <c r="N194" s="70"/>
      <c r="O194" s="70"/>
    </row>
    <row r="195" spans="1:15" ht="35.1" customHeight="1" thickBot="1">
      <c r="A195" s="181"/>
      <c r="B195" s="182"/>
      <c r="C195" s="62" t="s">
        <v>11</v>
      </c>
      <c r="D195" s="62">
        <v>0</v>
      </c>
      <c r="E195" s="62">
        <v>0</v>
      </c>
      <c r="F195" s="52">
        <f t="shared" si="58"/>
        <v>0</v>
      </c>
      <c r="G195" s="62">
        <v>0</v>
      </c>
      <c r="H195" s="62">
        <v>0</v>
      </c>
      <c r="I195" s="52">
        <f t="shared" si="59"/>
        <v>0</v>
      </c>
      <c r="J195" s="62">
        <v>0</v>
      </c>
      <c r="K195" s="62">
        <v>0</v>
      </c>
      <c r="L195" s="52">
        <f t="shared" si="57"/>
        <v>0</v>
      </c>
      <c r="M195" s="70"/>
      <c r="N195" s="70"/>
      <c r="O195" s="70"/>
    </row>
    <row r="196" spans="1:15" ht="35.1" customHeight="1" thickBot="1">
      <c r="A196" s="179"/>
      <c r="B196" s="180"/>
      <c r="C196" s="62" t="s">
        <v>12</v>
      </c>
      <c r="D196" s="62">
        <v>0</v>
      </c>
      <c r="E196" s="62">
        <v>0</v>
      </c>
      <c r="F196" s="52">
        <f t="shared" si="58"/>
        <v>0</v>
      </c>
      <c r="G196" s="62">
        <v>0</v>
      </c>
      <c r="H196" s="62">
        <v>0</v>
      </c>
      <c r="I196" s="52">
        <f t="shared" si="59"/>
        <v>0</v>
      </c>
      <c r="J196" s="62">
        <v>0</v>
      </c>
      <c r="K196" s="62">
        <v>0</v>
      </c>
      <c r="L196" s="52">
        <f t="shared" si="57"/>
        <v>0</v>
      </c>
      <c r="M196" s="70"/>
      <c r="N196" s="70"/>
      <c r="O196" s="70"/>
    </row>
    <row r="197" spans="1:15" ht="35.1" customHeight="1" thickBot="1">
      <c r="A197" s="177" t="s">
        <v>42</v>
      </c>
      <c r="B197" s="178"/>
      <c r="C197" s="64" t="s">
        <v>8</v>
      </c>
      <c r="D197" s="43">
        <v>0</v>
      </c>
      <c r="E197" s="43">
        <v>0</v>
      </c>
      <c r="F197" s="52">
        <f t="shared" si="58"/>
        <v>0</v>
      </c>
      <c r="G197" s="43">
        <v>54</v>
      </c>
      <c r="H197" s="43">
        <v>74</v>
      </c>
      <c r="I197" s="52">
        <f t="shared" si="59"/>
        <v>128</v>
      </c>
      <c r="J197" s="43">
        <v>9</v>
      </c>
      <c r="K197" s="43">
        <v>1</v>
      </c>
      <c r="L197" s="52">
        <f t="shared" si="57"/>
        <v>10</v>
      </c>
      <c r="M197" s="70"/>
      <c r="N197" s="70"/>
      <c r="O197" s="70"/>
    </row>
    <row r="198" spans="1:15" ht="35.1" customHeight="1" thickBot="1">
      <c r="A198" s="179"/>
      <c r="B198" s="180"/>
      <c r="C198" s="62" t="s">
        <v>9</v>
      </c>
      <c r="D198" s="43">
        <v>0</v>
      </c>
      <c r="E198" s="43">
        <v>0</v>
      </c>
      <c r="F198" s="52">
        <f t="shared" si="58"/>
        <v>0</v>
      </c>
      <c r="G198" s="43">
        <v>0</v>
      </c>
      <c r="H198" s="43">
        <v>0</v>
      </c>
      <c r="I198" s="52">
        <f t="shared" si="59"/>
        <v>0</v>
      </c>
      <c r="J198" s="43">
        <v>0</v>
      </c>
      <c r="K198" s="43">
        <v>0</v>
      </c>
      <c r="L198" s="52">
        <f t="shared" si="57"/>
        <v>0</v>
      </c>
      <c r="M198" s="70"/>
      <c r="N198" s="70"/>
      <c r="O198" s="70"/>
    </row>
    <row r="199" spans="1:15" ht="35.1" customHeight="1" thickBot="1">
      <c r="A199" s="185" t="s">
        <v>43</v>
      </c>
      <c r="B199" s="186"/>
      <c r="C199" s="62" t="s">
        <v>11</v>
      </c>
      <c r="D199" s="43">
        <v>0</v>
      </c>
      <c r="E199" s="43">
        <v>0</v>
      </c>
      <c r="F199" s="52">
        <f t="shared" si="58"/>
        <v>0</v>
      </c>
      <c r="G199" s="43">
        <v>0</v>
      </c>
      <c r="H199" s="43">
        <v>0</v>
      </c>
      <c r="I199" s="52">
        <f t="shared" si="59"/>
        <v>0</v>
      </c>
      <c r="J199" s="43">
        <v>0</v>
      </c>
      <c r="K199" s="43">
        <v>0</v>
      </c>
      <c r="L199" s="52">
        <f t="shared" si="57"/>
        <v>0</v>
      </c>
      <c r="M199" s="70"/>
      <c r="N199" s="70"/>
      <c r="O199" s="70"/>
    </row>
    <row r="200" spans="1:15" ht="35.1" customHeight="1" thickBot="1">
      <c r="A200" s="177" t="s">
        <v>44</v>
      </c>
      <c r="B200" s="178"/>
      <c r="C200" s="62" t="s">
        <v>10</v>
      </c>
      <c r="D200" s="43">
        <v>0</v>
      </c>
      <c r="E200" s="43">
        <v>0</v>
      </c>
      <c r="F200" s="52">
        <f t="shared" si="58"/>
        <v>0</v>
      </c>
      <c r="G200" s="43">
        <v>0</v>
      </c>
      <c r="H200" s="43">
        <v>0</v>
      </c>
      <c r="I200" s="52">
        <f t="shared" si="59"/>
        <v>0</v>
      </c>
      <c r="J200" s="43">
        <v>0</v>
      </c>
      <c r="K200" s="43">
        <v>0</v>
      </c>
      <c r="L200" s="52">
        <f t="shared" si="57"/>
        <v>0</v>
      </c>
      <c r="M200" s="70"/>
      <c r="N200" s="70"/>
      <c r="O200" s="70"/>
    </row>
    <row r="201" spans="1:15" ht="35.1" customHeight="1" thickBot="1">
      <c r="A201" s="179"/>
      <c r="B201" s="180"/>
      <c r="C201" s="62" t="s">
        <v>11</v>
      </c>
      <c r="D201" s="43">
        <v>0</v>
      </c>
      <c r="E201" s="43">
        <v>0</v>
      </c>
      <c r="F201" s="52">
        <f t="shared" si="58"/>
        <v>0</v>
      </c>
      <c r="G201" s="43">
        <v>0</v>
      </c>
      <c r="H201" s="43">
        <v>0</v>
      </c>
      <c r="I201" s="52">
        <f t="shared" si="59"/>
        <v>0</v>
      </c>
      <c r="J201" s="43">
        <v>0</v>
      </c>
      <c r="K201" s="43">
        <v>0</v>
      </c>
      <c r="L201" s="52">
        <f t="shared" si="57"/>
        <v>0</v>
      </c>
      <c r="M201" s="70"/>
      <c r="N201" s="70"/>
      <c r="O201" s="70"/>
    </row>
    <row r="202" spans="1:15" ht="35.1" customHeight="1" thickBot="1">
      <c r="A202" s="185" t="s">
        <v>45</v>
      </c>
      <c r="B202" s="186"/>
      <c r="C202" s="62" t="s">
        <v>11</v>
      </c>
      <c r="D202" s="43">
        <v>0</v>
      </c>
      <c r="E202" s="43">
        <v>0</v>
      </c>
      <c r="F202" s="52">
        <f t="shared" si="58"/>
        <v>0</v>
      </c>
      <c r="G202" s="43">
        <v>0</v>
      </c>
      <c r="H202" s="43">
        <v>0</v>
      </c>
      <c r="I202" s="52">
        <f t="shared" si="59"/>
        <v>0</v>
      </c>
      <c r="J202" s="43">
        <v>0</v>
      </c>
      <c r="K202" s="43">
        <v>0</v>
      </c>
      <c r="L202" s="52">
        <f t="shared" si="57"/>
        <v>0</v>
      </c>
      <c r="M202" s="70"/>
      <c r="N202" s="70"/>
      <c r="O202" s="70"/>
    </row>
    <row r="203" spans="1:15" ht="35.1" customHeight="1" thickBot="1">
      <c r="A203" s="216" t="s">
        <v>13</v>
      </c>
      <c r="B203" s="217"/>
      <c r="C203" s="63" t="s">
        <v>8</v>
      </c>
      <c r="D203" s="63">
        <f>D197+D191+D189+D184+D179+D174+D169+D164+D158+D148+D144+D140+D135+D131+D127+D122</f>
        <v>0</v>
      </c>
      <c r="E203" s="63">
        <f>E197+E191+E189+E184+E179+E174+E169+E164+E158+E148+E144+E140+E135+E131+E127+E122</f>
        <v>0</v>
      </c>
      <c r="F203" s="52">
        <f>SUBTOTAL(9,D203:E203)</f>
        <v>0</v>
      </c>
      <c r="G203" s="63">
        <f>G197+G191+G189+G184+G179+G174+G169+G164+G158+G148+G144+G140+G135+G131+G127+G122</f>
        <v>3123</v>
      </c>
      <c r="H203" s="63">
        <f>H197+H191+H189+H184+H179+H174+H169+H164+H158+H148+H144+H140+H135+H131+H127+H122</f>
        <v>1873</v>
      </c>
      <c r="I203" s="52">
        <f>SUBTOTAL(9,G203:H203)</f>
        <v>4996</v>
      </c>
      <c r="J203" s="63">
        <f>J197+J191+J189+J184+J179+J174+J169+J164+J158+J148+J144+J140+J135+J131+J127+J122</f>
        <v>328</v>
      </c>
      <c r="K203" s="63">
        <f>K197+K191+K189+K184+K179+K174+K169+K164+K158+K148+K144+K140+K135+K131+K127+K122</f>
        <v>140</v>
      </c>
      <c r="L203" s="52">
        <f>SUBTOTAL(9,J203:K203)</f>
        <v>468</v>
      </c>
      <c r="M203" s="70"/>
      <c r="N203" s="70"/>
      <c r="O203" s="70"/>
    </row>
    <row r="204" spans="1:15" ht="35.1" customHeight="1" thickBot="1">
      <c r="A204" s="218"/>
      <c r="B204" s="219"/>
      <c r="C204" s="63" t="s">
        <v>9</v>
      </c>
      <c r="D204" s="63">
        <f>D198+D193+D190+D185+D180+D175+D170+D165+D159+D154+D149+D145+D141+D136+D132+D128+D123</f>
        <v>0</v>
      </c>
      <c r="E204" s="63">
        <f>E198+E193+E190+E185+E180+E175+E170+E165+E159+E154+E149+E145+E141+E136+E132+E128+E123</f>
        <v>0</v>
      </c>
      <c r="F204" s="52">
        <f>D204+E204</f>
        <v>0</v>
      </c>
      <c r="G204" s="63">
        <f>G198+G193+G190+G185+G180+G175+G170+G165+G159+G154+G149+G145+G141+G136+G132+G128+G123</f>
        <v>1991</v>
      </c>
      <c r="H204" s="63">
        <f>H198+H193+H190+H185+H180+H175+H170+H165+H159+H154+H149+H145+H141+H136+H132+H128+H123</f>
        <v>1019</v>
      </c>
      <c r="I204" s="52">
        <f>G204+H204</f>
        <v>3010</v>
      </c>
      <c r="J204" s="63">
        <f>J198+J193+J190+J185+J180+J175+J170+J165+J159+J154+J149+J145+J141+J136+J132+J128+J123</f>
        <v>159</v>
      </c>
      <c r="K204" s="63">
        <f>K198+K193+K190+K185+K180+K175+K170+K165+K159+K154+K149+K145+K141+K136+K132+K128+K123</f>
        <v>83</v>
      </c>
      <c r="L204" s="52">
        <f>J204+K204</f>
        <v>242</v>
      </c>
      <c r="M204" s="70"/>
      <c r="N204" s="70"/>
      <c r="O204" s="70"/>
    </row>
    <row r="205" spans="1:15" ht="35.1" customHeight="1" thickBot="1">
      <c r="A205" s="218"/>
      <c r="B205" s="219"/>
      <c r="C205" s="63" t="s">
        <v>10</v>
      </c>
      <c r="D205" s="63">
        <f>D200+D194+D186+D181+D176+D171+D166+D160+D155+D153+D150+D146+D142+D137+D133+D129+D124</f>
        <v>0</v>
      </c>
      <c r="E205" s="63">
        <f>E200+E194+E186+E181+E176+E171+E166+E160+E155+E153+E150+E146+E142+E137+E133+E129+E124</f>
        <v>0</v>
      </c>
      <c r="F205" s="52">
        <f>SUBTOTAL(9,D205:E205)</f>
        <v>0</v>
      </c>
      <c r="G205" s="63">
        <f>G200+G194+G186+G181+G176+G171+G166+G160+G155+G153+G150+G146+G142+G137+G133+G129+G124</f>
        <v>753</v>
      </c>
      <c r="H205" s="63">
        <f>H200+H194+H186+H181+H176+H171+H166+H160+H155+H153+H150+H146+H142+H137+H133+H129+H124</f>
        <v>807</v>
      </c>
      <c r="I205" s="52">
        <f>SUBTOTAL(9,G205:H205)</f>
        <v>1560</v>
      </c>
      <c r="J205" s="63">
        <f>J200+J194+J186+J181+J176+J171+J166+J160+J155+J153+J150+J146+J142+J137+J133+J129+J124</f>
        <v>54</v>
      </c>
      <c r="K205" s="63">
        <f>K200+K194+K186+K181+K176+K171+K166+K160+K155+K153+K150+K146+K142+K137+K133+K129+K124</f>
        <v>31</v>
      </c>
      <c r="L205" s="52">
        <f>SUBTOTAL(9,J205:K205)</f>
        <v>85</v>
      </c>
      <c r="M205" s="70"/>
      <c r="N205" s="70"/>
      <c r="O205" s="70"/>
    </row>
    <row r="206" spans="1:15" ht="35.1" customHeight="1" thickBot="1">
      <c r="A206" s="218"/>
      <c r="B206" s="219"/>
      <c r="C206" s="63" t="s">
        <v>11</v>
      </c>
      <c r="D206" s="63">
        <f>D202+D201+D199+D195+D192+D187+D182+D177+D172+D167+D163+D161+D156+D151+D147+D143+D138+D134+D130+D125</f>
        <v>0</v>
      </c>
      <c r="E206" s="63">
        <f>E202+E201+E199+E195+E192+E187+E182+E177+E172+E167+E163+E161+E156+E151+E147+E143+E138+E134+E130+E125</f>
        <v>0</v>
      </c>
      <c r="F206" s="52">
        <f>SUBTOTAL(9,D206:E206)</f>
        <v>0</v>
      </c>
      <c r="G206" s="63">
        <f>G202+G201+G199+G195+G192+G187+G182+G177+G172+G167+G163+G161+G156+G151+G147+G143+G138+G134+G130+G125</f>
        <v>991</v>
      </c>
      <c r="H206" s="63">
        <f>H202+H201+H199+H195+H192+H187+H182+H177+H172+H167+H163+H161+H156+H151+H147+H143+H138+H134+H130+H125</f>
        <v>831</v>
      </c>
      <c r="I206" s="52">
        <f>SUBTOTAL(9,G206:H206)</f>
        <v>1822</v>
      </c>
      <c r="J206" s="63">
        <f>J202+J201+J199+J195+J192+J187+J182+J177+J172+J167+J163+J161+J156+J151+J147+J143+J138+J134+J130+J125</f>
        <v>51</v>
      </c>
      <c r="K206" s="63">
        <f>K202+K201+K199+K195+K192+K187+K182+K177+K172+K167+K163+K161+K156+K151+K147+K143+K138+K134+K130+K125</f>
        <v>18</v>
      </c>
      <c r="L206" s="52">
        <f>SUBTOTAL(9,J206:K206)</f>
        <v>69</v>
      </c>
      <c r="M206" s="70"/>
      <c r="N206" s="70"/>
      <c r="O206" s="70"/>
    </row>
    <row r="207" spans="1:15" ht="35.1" customHeight="1" thickBot="1">
      <c r="A207" s="218"/>
      <c r="B207" s="219"/>
      <c r="C207" s="63" t="s">
        <v>12</v>
      </c>
      <c r="D207" s="63">
        <f>D196+D188+D183+D178+D173+D168+D162+D157+D152+D139+D126</f>
        <v>0</v>
      </c>
      <c r="E207" s="63">
        <f>E196+E188+E183+E178+E173+E168+E162+E157+E152+E139+E126</f>
        <v>0</v>
      </c>
      <c r="F207" s="52">
        <f>SUBTOTAL(9,D207:E207)</f>
        <v>0</v>
      </c>
      <c r="G207" s="63">
        <f>G196+G188+G183+G178+G173+G168+G162+G157+G152+G139+G126</f>
        <v>92</v>
      </c>
      <c r="H207" s="63">
        <f>H196+H188+H183+H178+H173+H168+H162+H157+H152+H139+H126</f>
        <v>89</v>
      </c>
      <c r="I207" s="52">
        <f>SUBTOTAL(9,G207:H207)</f>
        <v>181</v>
      </c>
      <c r="J207" s="63">
        <f>J196+J188+J183+J178+J173+J168+J162+J157+J152+J139+J126</f>
        <v>11</v>
      </c>
      <c r="K207" s="63">
        <f>K196+K188+K183+K178+K173+K168+K162+K157+K152+K139+K126</f>
        <v>3</v>
      </c>
      <c r="L207" s="52">
        <f>SUBTOTAL(9,J207:K207)</f>
        <v>14</v>
      </c>
      <c r="M207" s="70"/>
      <c r="N207" s="70"/>
      <c r="O207" s="70"/>
    </row>
    <row r="208" spans="1:15" ht="32.25" customHeight="1" thickBot="1">
      <c r="A208" s="220"/>
      <c r="B208" s="221"/>
      <c r="C208" s="63" t="s">
        <v>13</v>
      </c>
      <c r="D208" s="63">
        <v>0</v>
      </c>
      <c r="E208" s="63">
        <v>0</v>
      </c>
      <c r="F208" s="52">
        <v>0</v>
      </c>
      <c r="G208" s="63">
        <f>SUM(G203:G207)</f>
        <v>6950</v>
      </c>
      <c r="H208" s="63">
        <f>SUM(H203:H207)</f>
        <v>4619</v>
      </c>
      <c r="I208" s="52">
        <f>SUM(G208:H208)</f>
        <v>11569</v>
      </c>
      <c r="J208" s="63">
        <f>SUM(J203:J207)</f>
        <v>603</v>
      </c>
      <c r="K208" s="63">
        <f>SUM(K203:K207)</f>
        <v>275</v>
      </c>
      <c r="L208" s="52">
        <f>SUM(J208:K208)</f>
        <v>878</v>
      </c>
      <c r="M208" s="70"/>
      <c r="N208" s="70"/>
      <c r="O208" s="70"/>
    </row>
    <row r="209" spans="1:15" ht="35.1" customHeight="1" thickBot="1">
      <c r="A209" s="161" t="s">
        <v>118</v>
      </c>
      <c r="B209" s="162"/>
      <c r="C209" s="53" t="s">
        <v>8</v>
      </c>
      <c r="D209" s="53">
        <v>608</v>
      </c>
      <c r="E209" s="53">
        <v>691</v>
      </c>
      <c r="F209" s="52">
        <f t="shared" ref="F209:F226" si="60">SUM(D209:E209)</f>
        <v>1299</v>
      </c>
      <c r="G209" s="53">
        <v>0</v>
      </c>
      <c r="H209" s="53">
        <v>0</v>
      </c>
      <c r="I209" s="52">
        <f>SUBTOTAL(9,G209:H209)</f>
        <v>0</v>
      </c>
      <c r="J209" s="53">
        <v>0</v>
      </c>
      <c r="K209" s="53">
        <v>0</v>
      </c>
      <c r="L209" s="52">
        <f t="shared" ref="L209:L226" si="61">SUM(J209:K209)</f>
        <v>0</v>
      </c>
      <c r="M209" s="70"/>
      <c r="N209" s="70"/>
      <c r="O209" s="70"/>
    </row>
    <row r="210" spans="1:15" ht="35.1" customHeight="1" thickBot="1">
      <c r="A210" s="163"/>
      <c r="B210" s="164"/>
      <c r="C210" s="53" t="s">
        <v>103</v>
      </c>
      <c r="D210" s="53">
        <v>310</v>
      </c>
      <c r="E210" s="53">
        <v>285</v>
      </c>
      <c r="F210" s="52">
        <f>SUBTOTAL(9,D210:E210)</f>
        <v>595</v>
      </c>
      <c r="G210" s="53">
        <v>0</v>
      </c>
      <c r="H210" s="53">
        <v>0</v>
      </c>
      <c r="I210" s="52">
        <v>0</v>
      </c>
      <c r="J210" s="53">
        <v>0</v>
      </c>
      <c r="K210" s="53">
        <v>0</v>
      </c>
      <c r="L210" s="52">
        <f t="shared" si="61"/>
        <v>0</v>
      </c>
      <c r="M210" s="70"/>
      <c r="N210" s="70"/>
      <c r="O210" s="70"/>
    </row>
    <row r="211" spans="1:15" ht="35.1" customHeight="1" thickBot="1">
      <c r="A211" s="165"/>
      <c r="B211" s="166"/>
      <c r="C211" s="53" t="s">
        <v>145</v>
      </c>
      <c r="D211" s="53">
        <v>275</v>
      </c>
      <c r="E211" s="53">
        <v>196</v>
      </c>
      <c r="F211" s="52">
        <f t="shared" si="60"/>
        <v>471</v>
      </c>
      <c r="G211" s="53">
        <v>0</v>
      </c>
      <c r="H211" s="53">
        <v>0</v>
      </c>
      <c r="I211" s="52">
        <v>0</v>
      </c>
      <c r="J211" s="53">
        <v>0</v>
      </c>
      <c r="K211" s="53">
        <v>0</v>
      </c>
      <c r="L211" s="52">
        <v>0</v>
      </c>
      <c r="M211" s="70"/>
      <c r="N211" s="70"/>
      <c r="O211" s="70"/>
    </row>
    <row r="212" spans="1:15" ht="69.75" customHeight="1" thickBot="1">
      <c r="A212" s="183" t="s">
        <v>119</v>
      </c>
      <c r="B212" s="184"/>
      <c r="C212" s="53" t="s">
        <v>8</v>
      </c>
      <c r="D212" s="53">
        <v>45</v>
      </c>
      <c r="E212" s="53">
        <v>10</v>
      </c>
      <c r="F212" s="52">
        <f t="shared" si="60"/>
        <v>55</v>
      </c>
      <c r="G212" s="53">
        <v>0</v>
      </c>
      <c r="H212" s="53">
        <v>0</v>
      </c>
      <c r="I212" s="52">
        <f t="shared" ref="I212:I226" si="62">SUBTOTAL(9,G212:H212)</f>
        <v>0</v>
      </c>
      <c r="J212" s="53">
        <v>0</v>
      </c>
      <c r="K212" s="53">
        <v>0</v>
      </c>
      <c r="L212" s="52">
        <f t="shared" si="61"/>
        <v>0</v>
      </c>
      <c r="M212" s="70"/>
      <c r="N212" s="70"/>
      <c r="O212" s="70"/>
    </row>
    <row r="213" spans="1:15" ht="27" thickBot="1">
      <c r="A213" s="183" t="s">
        <v>120</v>
      </c>
      <c r="B213" s="184"/>
      <c r="C213" s="53" t="s">
        <v>8</v>
      </c>
      <c r="D213" s="53">
        <v>0</v>
      </c>
      <c r="E213" s="53">
        <v>0</v>
      </c>
      <c r="F213" s="52">
        <f t="shared" si="60"/>
        <v>0</v>
      </c>
      <c r="G213" s="53">
        <v>244</v>
      </c>
      <c r="H213" s="53">
        <v>48</v>
      </c>
      <c r="I213" s="52">
        <f t="shared" si="62"/>
        <v>292</v>
      </c>
      <c r="J213" s="53">
        <v>0</v>
      </c>
      <c r="K213" s="53">
        <v>0</v>
      </c>
      <c r="L213" s="52">
        <f t="shared" si="61"/>
        <v>0</v>
      </c>
      <c r="M213" s="70"/>
      <c r="N213" s="70"/>
      <c r="O213" s="70"/>
    </row>
    <row r="214" spans="1:15" ht="66" customHeight="1" thickBot="1">
      <c r="A214" s="183" t="s">
        <v>121</v>
      </c>
      <c r="B214" s="184"/>
      <c r="C214" s="53" t="s">
        <v>8</v>
      </c>
      <c r="D214" s="53">
        <v>33</v>
      </c>
      <c r="E214" s="53">
        <v>5</v>
      </c>
      <c r="F214" s="52">
        <f t="shared" si="60"/>
        <v>38</v>
      </c>
      <c r="G214" s="53">
        <v>1</v>
      </c>
      <c r="H214" s="53">
        <v>1</v>
      </c>
      <c r="I214" s="52">
        <f t="shared" si="62"/>
        <v>2</v>
      </c>
      <c r="J214" s="53">
        <v>0</v>
      </c>
      <c r="K214" s="53">
        <v>0</v>
      </c>
      <c r="L214" s="52">
        <f t="shared" si="61"/>
        <v>0</v>
      </c>
      <c r="M214" s="70"/>
      <c r="N214" s="70"/>
      <c r="O214" s="70"/>
    </row>
    <row r="215" spans="1:15" ht="27" thickBot="1">
      <c r="A215" s="183" t="s">
        <v>122</v>
      </c>
      <c r="B215" s="184"/>
      <c r="C215" s="53" t="s">
        <v>8</v>
      </c>
      <c r="D215" s="53">
        <v>0</v>
      </c>
      <c r="E215" s="53">
        <v>0</v>
      </c>
      <c r="F215" s="52">
        <f t="shared" si="60"/>
        <v>0</v>
      </c>
      <c r="G215" s="53">
        <v>73</v>
      </c>
      <c r="H215" s="53">
        <v>105</v>
      </c>
      <c r="I215" s="52">
        <f t="shared" si="62"/>
        <v>178</v>
      </c>
      <c r="J215" s="53">
        <v>0</v>
      </c>
      <c r="K215" s="53">
        <v>0</v>
      </c>
      <c r="L215" s="52">
        <f t="shared" si="61"/>
        <v>0</v>
      </c>
      <c r="M215" s="70"/>
      <c r="N215" s="70"/>
      <c r="O215" s="70"/>
    </row>
    <row r="216" spans="1:15" ht="66.75" customHeight="1" thickBot="1">
      <c r="A216" s="183" t="s">
        <v>123</v>
      </c>
      <c r="B216" s="184"/>
      <c r="C216" s="53" t="s">
        <v>8</v>
      </c>
      <c r="D216" s="53">
        <v>0</v>
      </c>
      <c r="E216" s="53">
        <v>0</v>
      </c>
      <c r="F216" s="52">
        <f t="shared" si="60"/>
        <v>0</v>
      </c>
      <c r="G216" s="53">
        <v>32</v>
      </c>
      <c r="H216" s="53">
        <v>26</v>
      </c>
      <c r="I216" s="52">
        <f t="shared" si="62"/>
        <v>58</v>
      </c>
      <c r="J216" s="53">
        <v>0</v>
      </c>
      <c r="K216" s="53">
        <v>1</v>
      </c>
      <c r="L216" s="52">
        <f t="shared" si="61"/>
        <v>1</v>
      </c>
      <c r="M216" s="70"/>
      <c r="N216" s="70"/>
      <c r="O216" s="70"/>
    </row>
    <row r="217" spans="1:15" ht="35.1" customHeight="1" thickBot="1">
      <c r="A217" s="161" t="s">
        <v>125</v>
      </c>
      <c r="B217" s="162"/>
      <c r="C217" s="53" t="s">
        <v>8</v>
      </c>
      <c r="D217" s="53">
        <v>0</v>
      </c>
      <c r="E217" s="53">
        <v>0</v>
      </c>
      <c r="F217" s="52">
        <f t="shared" si="60"/>
        <v>0</v>
      </c>
      <c r="G217" s="53">
        <v>6</v>
      </c>
      <c r="H217" s="53">
        <v>17</v>
      </c>
      <c r="I217" s="52">
        <f t="shared" si="62"/>
        <v>23</v>
      </c>
      <c r="J217" s="53">
        <v>0</v>
      </c>
      <c r="K217" s="53">
        <v>0</v>
      </c>
      <c r="L217" s="52">
        <f t="shared" si="61"/>
        <v>0</v>
      </c>
      <c r="M217" s="70"/>
      <c r="N217" s="70"/>
      <c r="O217" s="70"/>
    </row>
    <row r="218" spans="1:15" ht="35.1" customHeight="1" thickBot="1">
      <c r="A218" s="163"/>
      <c r="B218" s="164"/>
      <c r="C218" s="53" t="s">
        <v>9</v>
      </c>
      <c r="D218" s="53">
        <v>0</v>
      </c>
      <c r="E218" s="53">
        <v>0</v>
      </c>
      <c r="F218" s="52">
        <f t="shared" si="60"/>
        <v>0</v>
      </c>
      <c r="G218" s="53">
        <v>60</v>
      </c>
      <c r="H218" s="53">
        <v>58</v>
      </c>
      <c r="I218" s="52">
        <f t="shared" si="62"/>
        <v>118</v>
      </c>
      <c r="J218" s="53">
        <v>0</v>
      </c>
      <c r="K218" s="53">
        <v>0</v>
      </c>
      <c r="L218" s="52">
        <f t="shared" si="61"/>
        <v>0</v>
      </c>
      <c r="M218" s="70"/>
      <c r="N218" s="70"/>
      <c r="O218" s="70"/>
    </row>
    <row r="219" spans="1:15" ht="35.1" customHeight="1" thickBot="1">
      <c r="A219" s="165"/>
      <c r="B219" s="166"/>
      <c r="C219" s="53" t="s">
        <v>103</v>
      </c>
      <c r="D219" s="53">
        <v>20</v>
      </c>
      <c r="E219" s="53">
        <v>33</v>
      </c>
      <c r="F219" s="52">
        <f>SUBTOTAL(9,D219:E219)</f>
        <v>53</v>
      </c>
      <c r="G219" s="53">
        <v>28</v>
      </c>
      <c r="H219" s="53">
        <v>37</v>
      </c>
      <c r="I219" s="52">
        <f t="shared" si="62"/>
        <v>65</v>
      </c>
      <c r="J219" s="53">
        <v>0</v>
      </c>
      <c r="K219" s="53">
        <v>0</v>
      </c>
      <c r="L219" s="52">
        <f t="shared" si="61"/>
        <v>0</v>
      </c>
      <c r="M219" s="70"/>
      <c r="N219" s="70"/>
      <c r="O219" s="70"/>
    </row>
    <row r="220" spans="1:15" ht="35.1" customHeight="1" thickBot="1">
      <c r="A220" s="183" t="s">
        <v>138</v>
      </c>
      <c r="B220" s="184"/>
      <c r="C220" s="53" t="s">
        <v>9</v>
      </c>
      <c r="D220" s="53">
        <v>0</v>
      </c>
      <c r="E220" s="53">
        <v>0</v>
      </c>
      <c r="F220" s="52">
        <f t="shared" si="60"/>
        <v>0</v>
      </c>
      <c r="G220" s="53">
        <v>92</v>
      </c>
      <c r="H220" s="53">
        <v>13</v>
      </c>
      <c r="I220" s="52">
        <f t="shared" si="62"/>
        <v>105</v>
      </c>
      <c r="J220" s="53">
        <v>10</v>
      </c>
      <c r="K220" s="53">
        <v>2</v>
      </c>
      <c r="L220" s="52">
        <f t="shared" si="61"/>
        <v>12</v>
      </c>
      <c r="M220" s="70"/>
      <c r="N220" s="70"/>
      <c r="O220" s="70"/>
    </row>
    <row r="221" spans="1:15" s="73" customFormat="1" ht="35.1" customHeight="1" thickBot="1">
      <c r="A221" s="183" t="s">
        <v>227</v>
      </c>
      <c r="B221" s="184"/>
      <c r="C221" s="53" t="s">
        <v>229</v>
      </c>
      <c r="D221" s="53">
        <v>0</v>
      </c>
      <c r="E221" s="53">
        <v>0</v>
      </c>
      <c r="F221" s="52">
        <f t="shared" si="60"/>
        <v>0</v>
      </c>
      <c r="G221" s="53">
        <v>12</v>
      </c>
      <c r="H221" s="53">
        <v>11</v>
      </c>
      <c r="I221" s="52">
        <f t="shared" si="62"/>
        <v>23</v>
      </c>
      <c r="J221" s="53">
        <v>0</v>
      </c>
      <c r="K221" s="53">
        <v>0</v>
      </c>
      <c r="L221" s="52">
        <f t="shared" si="61"/>
        <v>0</v>
      </c>
      <c r="M221" s="70"/>
      <c r="N221" s="70"/>
      <c r="O221" s="70"/>
    </row>
    <row r="222" spans="1:15" s="73" customFormat="1" ht="35.1" customHeight="1" thickBot="1">
      <c r="A222" s="183" t="s">
        <v>228</v>
      </c>
      <c r="B222" s="184"/>
      <c r="C222" s="53" t="s">
        <v>229</v>
      </c>
      <c r="D222" s="53">
        <v>0</v>
      </c>
      <c r="E222" s="53">
        <v>0</v>
      </c>
      <c r="F222" s="52">
        <f t="shared" si="60"/>
        <v>0</v>
      </c>
      <c r="G222" s="53">
        <v>2</v>
      </c>
      <c r="H222" s="53">
        <v>5</v>
      </c>
      <c r="I222" s="52">
        <f t="shared" si="62"/>
        <v>7</v>
      </c>
      <c r="J222" s="53">
        <v>0</v>
      </c>
      <c r="K222" s="53">
        <v>0</v>
      </c>
      <c r="L222" s="52">
        <f t="shared" si="61"/>
        <v>0</v>
      </c>
      <c r="M222" s="70"/>
      <c r="N222" s="70"/>
      <c r="O222" s="70"/>
    </row>
    <row r="223" spans="1:15" ht="63" customHeight="1" thickBot="1">
      <c r="A223" s="195" t="s">
        <v>139</v>
      </c>
      <c r="B223" s="66" t="s">
        <v>140</v>
      </c>
      <c r="C223" s="53" t="s">
        <v>9</v>
      </c>
      <c r="D223" s="53">
        <v>5</v>
      </c>
      <c r="E223" s="53">
        <v>5</v>
      </c>
      <c r="F223" s="52">
        <f t="shared" si="60"/>
        <v>10</v>
      </c>
      <c r="G223" s="53">
        <v>0</v>
      </c>
      <c r="H223" s="53">
        <v>0</v>
      </c>
      <c r="I223" s="52">
        <f t="shared" si="62"/>
        <v>0</v>
      </c>
      <c r="J223" s="53">
        <v>0</v>
      </c>
      <c r="K223" s="53">
        <v>0</v>
      </c>
      <c r="L223" s="52">
        <f t="shared" si="61"/>
        <v>0</v>
      </c>
      <c r="M223" s="70"/>
      <c r="N223" s="70"/>
      <c r="O223" s="70"/>
    </row>
    <row r="224" spans="1:15" ht="51.75" customHeight="1" thickBot="1">
      <c r="A224" s="196"/>
      <c r="B224" s="66" t="s">
        <v>141</v>
      </c>
      <c r="C224" s="53" t="s">
        <v>9</v>
      </c>
      <c r="D224" s="53">
        <v>27</v>
      </c>
      <c r="E224" s="53">
        <v>10</v>
      </c>
      <c r="F224" s="52">
        <f t="shared" si="60"/>
        <v>37</v>
      </c>
      <c r="G224" s="53">
        <v>0</v>
      </c>
      <c r="H224" s="53">
        <v>0</v>
      </c>
      <c r="I224" s="52">
        <f t="shared" si="62"/>
        <v>0</v>
      </c>
      <c r="J224" s="53">
        <v>0</v>
      </c>
      <c r="K224" s="53">
        <v>0</v>
      </c>
      <c r="L224" s="52">
        <f t="shared" si="61"/>
        <v>0</v>
      </c>
      <c r="M224" s="70"/>
      <c r="N224" s="70"/>
      <c r="O224" s="70"/>
    </row>
    <row r="225" spans="1:15" ht="59.25" customHeight="1" thickBot="1">
      <c r="A225" s="196"/>
      <c r="B225" s="66" t="s">
        <v>54</v>
      </c>
      <c r="C225" s="53" t="s">
        <v>9</v>
      </c>
      <c r="D225" s="53">
        <v>47</v>
      </c>
      <c r="E225" s="53">
        <v>85</v>
      </c>
      <c r="F225" s="52">
        <f t="shared" si="60"/>
        <v>132</v>
      </c>
      <c r="G225" s="53">
        <v>0</v>
      </c>
      <c r="H225" s="53">
        <v>0</v>
      </c>
      <c r="I225" s="52">
        <f t="shared" si="62"/>
        <v>0</v>
      </c>
      <c r="J225" s="53">
        <v>0</v>
      </c>
      <c r="K225" s="53">
        <v>0</v>
      </c>
      <c r="L225" s="52">
        <f t="shared" si="61"/>
        <v>0</v>
      </c>
      <c r="M225" s="70"/>
      <c r="N225" s="70"/>
      <c r="O225" s="70"/>
    </row>
    <row r="226" spans="1:15" ht="53.25" customHeight="1" thickBot="1">
      <c r="A226" s="197"/>
      <c r="B226" s="66" t="s">
        <v>142</v>
      </c>
      <c r="C226" s="53" t="s">
        <v>9</v>
      </c>
      <c r="D226" s="53">
        <v>11</v>
      </c>
      <c r="E226" s="53">
        <v>27</v>
      </c>
      <c r="F226" s="52">
        <f t="shared" si="60"/>
        <v>38</v>
      </c>
      <c r="G226" s="53">
        <v>0</v>
      </c>
      <c r="H226" s="53">
        <v>0</v>
      </c>
      <c r="I226" s="52">
        <f t="shared" si="62"/>
        <v>0</v>
      </c>
      <c r="J226" s="53">
        <v>0</v>
      </c>
      <c r="K226" s="53">
        <v>0</v>
      </c>
      <c r="L226" s="52">
        <f t="shared" si="61"/>
        <v>0</v>
      </c>
      <c r="M226" s="70"/>
      <c r="N226" s="70"/>
      <c r="O226" s="70"/>
    </row>
    <row r="227" spans="1:15" ht="35.1" customHeight="1" thickBot="1">
      <c r="A227" s="198" t="s">
        <v>124</v>
      </c>
      <c r="B227" s="199"/>
      <c r="C227" s="54" t="s">
        <v>51</v>
      </c>
      <c r="D227" s="55">
        <f>D217+D216+D215+D214+D213+D212+D209</f>
        <v>686</v>
      </c>
      <c r="E227" s="55">
        <f t="shared" ref="E227:L227" si="63">E217+E216+E215+E214+E213+E212+E209</f>
        <v>706</v>
      </c>
      <c r="F227" s="56">
        <f t="shared" si="63"/>
        <v>1392</v>
      </c>
      <c r="G227" s="55">
        <f t="shared" si="63"/>
        <v>356</v>
      </c>
      <c r="H227" s="55">
        <f t="shared" si="63"/>
        <v>197</v>
      </c>
      <c r="I227" s="56">
        <f t="shared" si="63"/>
        <v>553</v>
      </c>
      <c r="J227" s="55">
        <f t="shared" si="63"/>
        <v>0</v>
      </c>
      <c r="K227" s="55">
        <f t="shared" si="63"/>
        <v>1</v>
      </c>
      <c r="L227" s="56">
        <f t="shared" si="63"/>
        <v>1</v>
      </c>
      <c r="M227" s="70"/>
      <c r="N227" s="70"/>
      <c r="O227" s="70"/>
    </row>
    <row r="228" spans="1:15" ht="35.1" customHeight="1" thickBot="1">
      <c r="A228" s="200"/>
      <c r="B228" s="201"/>
      <c r="C228" s="54" t="s">
        <v>96</v>
      </c>
      <c r="D228" s="55">
        <f>D226+D225+D224+D223+D220+D218</f>
        <v>90</v>
      </c>
      <c r="E228" s="55">
        <f>E226+E225+E224+E223+E220+E218</f>
        <v>127</v>
      </c>
      <c r="F228" s="56">
        <f t="shared" ref="F228:I228" si="64">F226+F225+F224+F223+F220+F218</f>
        <v>217</v>
      </c>
      <c r="G228" s="55">
        <f t="shared" si="64"/>
        <v>152</v>
      </c>
      <c r="H228" s="55">
        <f t="shared" si="64"/>
        <v>71</v>
      </c>
      <c r="I228" s="56">
        <f t="shared" si="64"/>
        <v>223</v>
      </c>
      <c r="J228" s="55">
        <f>J226+J225+J224+J223+J220+J218</f>
        <v>10</v>
      </c>
      <c r="K228" s="55">
        <f>K226+K225+K224+K223+K220+K218</f>
        <v>2</v>
      </c>
      <c r="L228" s="56">
        <f t="shared" ref="L228" si="65">L226+L225+L224+L223+L220+L218</f>
        <v>12</v>
      </c>
      <c r="M228" s="70"/>
      <c r="N228" s="70"/>
      <c r="O228" s="70"/>
    </row>
    <row r="229" spans="1:15" ht="35.1" customHeight="1" thickBot="1">
      <c r="A229" s="200"/>
      <c r="B229" s="201"/>
      <c r="C229" s="54" t="s">
        <v>10</v>
      </c>
      <c r="D229" s="55">
        <f>D222+D221+D211</f>
        <v>275</v>
      </c>
      <c r="E229" s="55">
        <f t="shared" ref="E229:L229" si="66">E222+E221+E211</f>
        <v>196</v>
      </c>
      <c r="F229" s="56">
        <f t="shared" si="66"/>
        <v>471</v>
      </c>
      <c r="G229" s="55">
        <f t="shared" si="66"/>
        <v>14</v>
      </c>
      <c r="H229" s="55">
        <f t="shared" si="66"/>
        <v>16</v>
      </c>
      <c r="I229" s="56">
        <f t="shared" si="66"/>
        <v>30</v>
      </c>
      <c r="J229" s="55">
        <f t="shared" si="66"/>
        <v>0</v>
      </c>
      <c r="K229" s="55">
        <f t="shared" si="66"/>
        <v>0</v>
      </c>
      <c r="L229" s="56">
        <f t="shared" si="66"/>
        <v>0</v>
      </c>
      <c r="M229" s="70"/>
      <c r="N229" s="70"/>
      <c r="O229" s="70"/>
    </row>
    <row r="230" spans="1:15" ht="35.1" customHeight="1" thickBot="1">
      <c r="A230" s="200"/>
      <c r="B230" s="201"/>
      <c r="C230" s="54" t="s">
        <v>103</v>
      </c>
      <c r="D230" s="55">
        <f>D219+D210</f>
        <v>330</v>
      </c>
      <c r="E230" s="55">
        <f t="shared" ref="E230:K230" si="67">E219+E210</f>
        <v>318</v>
      </c>
      <c r="F230" s="56">
        <f t="shared" si="67"/>
        <v>648</v>
      </c>
      <c r="G230" s="55">
        <f t="shared" si="67"/>
        <v>28</v>
      </c>
      <c r="H230" s="55">
        <f t="shared" si="67"/>
        <v>37</v>
      </c>
      <c r="I230" s="56">
        <f t="shared" si="67"/>
        <v>65</v>
      </c>
      <c r="J230" s="55">
        <f t="shared" si="67"/>
        <v>0</v>
      </c>
      <c r="K230" s="55">
        <f t="shared" si="67"/>
        <v>0</v>
      </c>
      <c r="L230" s="56">
        <f>SUBTOTAL(9,J230:K230)</f>
        <v>0</v>
      </c>
      <c r="M230" s="70"/>
      <c r="N230" s="70"/>
      <c r="O230" s="70"/>
    </row>
    <row r="231" spans="1:15" ht="35.1" customHeight="1" thickBot="1">
      <c r="A231" s="200"/>
      <c r="B231" s="201"/>
      <c r="C231" s="54" t="s">
        <v>107</v>
      </c>
      <c r="D231" s="55">
        <v>0</v>
      </c>
      <c r="E231" s="55">
        <v>0</v>
      </c>
      <c r="F231" s="56">
        <v>0</v>
      </c>
      <c r="G231" s="55">
        <v>0</v>
      </c>
      <c r="H231" s="55">
        <v>0</v>
      </c>
      <c r="I231" s="56">
        <v>0</v>
      </c>
      <c r="J231" s="55">
        <v>0</v>
      </c>
      <c r="K231" s="55">
        <v>0</v>
      </c>
      <c r="L231" s="56">
        <v>0</v>
      </c>
      <c r="M231" s="70"/>
      <c r="N231" s="70"/>
      <c r="O231" s="70"/>
    </row>
    <row r="232" spans="1:15" ht="35.1" customHeight="1" thickBot="1">
      <c r="A232" s="202"/>
      <c r="B232" s="203"/>
      <c r="C232" s="54" t="s">
        <v>13</v>
      </c>
      <c r="D232" s="57">
        <f>SUM(D227:D231)</f>
        <v>1381</v>
      </c>
      <c r="E232" s="57">
        <f t="shared" ref="E232" si="68">SUM(E227:E231)</f>
        <v>1347</v>
      </c>
      <c r="F232" s="58">
        <f t="shared" ref="F232" si="69">SUM(F227:F231)</f>
        <v>2728</v>
      </c>
      <c r="G232" s="57">
        <f t="shared" ref="G232" si="70">SUM(G227:G231)</f>
        <v>550</v>
      </c>
      <c r="H232" s="57">
        <f t="shared" ref="H232" si="71">SUM(H227:H231)</f>
        <v>321</v>
      </c>
      <c r="I232" s="58">
        <f t="shared" ref="I232" si="72">SUM(I227:I231)</f>
        <v>871</v>
      </c>
      <c r="J232" s="57">
        <f t="shared" ref="J232" si="73">SUM(J227:J231)</f>
        <v>10</v>
      </c>
      <c r="K232" s="57">
        <f t="shared" ref="K232" si="74">SUM(K227:K231)</f>
        <v>3</v>
      </c>
      <c r="L232" s="58">
        <f t="shared" ref="L232" si="75">SUM(L227:L231)</f>
        <v>13</v>
      </c>
      <c r="M232" s="70"/>
      <c r="N232" s="70"/>
      <c r="O232" s="70"/>
    </row>
    <row r="233" spans="1:15" ht="35.1" customHeight="1" thickBot="1">
      <c r="A233" s="189" t="s">
        <v>137</v>
      </c>
      <c r="B233" s="190"/>
      <c r="C233" s="59" t="s">
        <v>51</v>
      </c>
      <c r="D233" s="60">
        <f>D227+D203</f>
        <v>686</v>
      </c>
      <c r="E233" s="60">
        <f t="shared" ref="E233:L233" si="76">E227+E203</f>
        <v>706</v>
      </c>
      <c r="F233" s="60">
        <f t="shared" si="76"/>
        <v>1392</v>
      </c>
      <c r="G233" s="60">
        <f t="shared" si="76"/>
        <v>3479</v>
      </c>
      <c r="H233" s="60">
        <f t="shared" si="76"/>
        <v>2070</v>
      </c>
      <c r="I233" s="60">
        <f t="shared" si="76"/>
        <v>5549</v>
      </c>
      <c r="J233" s="60">
        <f t="shared" si="76"/>
        <v>328</v>
      </c>
      <c r="K233" s="60">
        <f t="shared" si="76"/>
        <v>141</v>
      </c>
      <c r="L233" s="60">
        <f t="shared" si="76"/>
        <v>469</v>
      </c>
      <c r="M233" s="70"/>
      <c r="N233" s="70"/>
      <c r="O233" s="70"/>
    </row>
    <row r="234" spans="1:15" ht="35.1" customHeight="1" thickBot="1">
      <c r="A234" s="191"/>
      <c r="B234" s="192"/>
      <c r="C234" s="59" t="s">
        <v>96</v>
      </c>
      <c r="D234" s="60">
        <f>D228+D204</f>
        <v>90</v>
      </c>
      <c r="E234" s="60">
        <f t="shared" ref="E234:L234" si="77">E228+E204</f>
        <v>127</v>
      </c>
      <c r="F234" s="60">
        <f t="shared" si="77"/>
        <v>217</v>
      </c>
      <c r="G234" s="60">
        <f t="shared" si="77"/>
        <v>2143</v>
      </c>
      <c r="H234" s="60">
        <f t="shared" si="77"/>
        <v>1090</v>
      </c>
      <c r="I234" s="60">
        <f t="shared" si="77"/>
        <v>3233</v>
      </c>
      <c r="J234" s="60">
        <f t="shared" si="77"/>
        <v>169</v>
      </c>
      <c r="K234" s="60">
        <f t="shared" si="77"/>
        <v>85</v>
      </c>
      <c r="L234" s="60">
        <f t="shared" si="77"/>
        <v>254</v>
      </c>
      <c r="M234" s="70"/>
      <c r="N234" s="70"/>
      <c r="O234" s="70"/>
    </row>
    <row r="235" spans="1:15" ht="35.1" customHeight="1" thickBot="1">
      <c r="A235" s="191"/>
      <c r="B235" s="192"/>
      <c r="C235" s="59" t="s">
        <v>10</v>
      </c>
      <c r="D235" s="60">
        <f>D229+D205</f>
        <v>275</v>
      </c>
      <c r="E235" s="60">
        <f t="shared" ref="E235:L235" si="78">E229+E205</f>
        <v>196</v>
      </c>
      <c r="F235" s="60">
        <f t="shared" si="78"/>
        <v>471</v>
      </c>
      <c r="G235" s="60">
        <f t="shared" si="78"/>
        <v>767</v>
      </c>
      <c r="H235" s="60">
        <f t="shared" si="78"/>
        <v>823</v>
      </c>
      <c r="I235" s="60">
        <f t="shared" si="78"/>
        <v>1590</v>
      </c>
      <c r="J235" s="60">
        <f t="shared" si="78"/>
        <v>54</v>
      </c>
      <c r="K235" s="60">
        <f t="shared" si="78"/>
        <v>31</v>
      </c>
      <c r="L235" s="60">
        <f t="shared" si="78"/>
        <v>85</v>
      </c>
      <c r="M235" s="70"/>
      <c r="N235" s="70"/>
      <c r="O235" s="70"/>
    </row>
    <row r="236" spans="1:15" ht="35.1" customHeight="1" thickBot="1">
      <c r="A236" s="191"/>
      <c r="B236" s="192"/>
      <c r="C236" s="59" t="s">
        <v>103</v>
      </c>
      <c r="D236" s="60">
        <f>D230+D206</f>
        <v>330</v>
      </c>
      <c r="E236" s="60">
        <f t="shared" ref="E236:L236" si="79">E230+E206</f>
        <v>318</v>
      </c>
      <c r="F236" s="60">
        <f t="shared" si="79"/>
        <v>648</v>
      </c>
      <c r="G236" s="60">
        <f t="shared" si="79"/>
        <v>1019</v>
      </c>
      <c r="H236" s="60">
        <f t="shared" si="79"/>
        <v>868</v>
      </c>
      <c r="I236" s="60">
        <f t="shared" si="79"/>
        <v>1887</v>
      </c>
      <c r="J236" s="60">
        <f t="shared" si="79"/>
        <v>51</v>
      </c>
      <c r="K236" s="60">
        <f t="shared" si="79"/>
        <v>18</v>
      </c>
      <c r="L236" s="60">
        <f t="shared" si="79"/>
        <v>69</v>
      </c>
      <c r="M236" s="70"/>
      <c r="N236" s="70"/>
      <c r="O236" s="70"/>
    </row>
    <row r="237" spans="1:15" ht="35.1" customHeight="1" thickBot="1">
      <c r="A237" s="191"/>
      <c r="B237" s="192"/>
      <c r="C237" s="59" t="s">
        <v>107</v>
      </c>
      <c r="D237" s="60">
        <f>D231+D207</f>
        <v>0</v>
      </c>
      <c r="E237" s="60">
        <f t="shared" ref="E237:L237" si="80">E231+E207</f>
        <v>0</v>
      </c>
      <c r="F237" s="60">
        <f t="shared" si="80"/>
        <v>0</v>
      </c>
      <c r="G237" s="60">
        <f t="shared" si="80"/>
        <v>92</v>
      </c>
      <c r="H237" s="60">
        <f t="shared" si="80"/>
        <v>89</v>
      </c>
      <c r="I237" s="60">
        <f t="shared" si="80"/>
        <v>181</v>
      </c>
      <c r="J237" s="60">
        <f t="shared" si="80"/>
        <v>11</v>
      </c>
      <c r="K237" s="60">
        <f t="shared" si="80"/>
        <v>3</v>
      </c>
      <c r="L237" s="60">
        <f t="shared" si="80"/>
        <v>14</v>
      </c>
      <c r="M237" s="70"/>
      <c r="N237" s="70"/>
      <c r="O237" s="70"/>
    </row>
    <row r="238" spans="1:15" ht="35.1" customHeight="1" thickBot="1">
      <c r="A238" s="193"/>
      <c r="B238" s="194"/>
      <c r="C238" s="59" t="s">
        <v>13</v>
      </c>
      <c r="D238" s="60">
        <f>SUM(D233:D237)</f>
        <v>1381</v>
      </c>
      <c r="E238" s="60">
        <f t="shared" ref="E238:L238" si="81">SUM(E233:E237)</f>
        <v>1347</v>
      </c>
      <c r="F238" s="60">
        <f t="shared" si="81"/>
        <v>2728</v>
      </c>
      <c r="G238" s="60">
        <f t="shared" si="81"/>
        <v>7500</v>
      </c>
      <c r="H238" s="60">
        <f t="shared" si="81"/>
        <v>4940</v>
      </c>
      <c r="I238" s="60">
        <f t="shared" si="81"/>
        <v>12440</v>
      </c>
      <c r="J238" s="60">
        <f t="shared" si="81"/>
        <v>613</v>
      </c>
      <c r="K238" s="60">
        <f t="shared" si="81"/>
        <v>278</v>
      </c>
      <c r="L238" s="60">
        <f t="shared" si="81"/>
        <v>891</v>
      </c>
      <c r="M238" s="70"/>
      <c r="N238" s="70"/>
      <c r="O238" s="70"/>
    </row>
    <row r="239" spans="1:15" ht="35.1" customHeight="1"/>
    <row r="240" spans="1:15" ht="35.1" customHeight="1">
      <c r="D240" s="70">
        <f>D238+G238+J238</f>
        <v>9494</v>
      </c>
      <c r="E240" s="70">
        <f>E238+H238+K238</f>
        <v>6565</v>
      </c>
      <c r="F240" s="70">
        <f>SUM(D240:E240)</f>
        <v>16059</v>
      </c>
    </row>
    <row r="241" ht="35.1" customHeight="1"/>
    <row r="242" ht="35.1" customHeight="1"/>
    <row r="243" ht="35.1" customHeight="1"/>
    <row r="244" ht="35.1" customHeight="1"/>
    <row r="245" ht="35.1" customHeight="1"/>
    <row r="246" ht="35.1" customHeight="1"/>
    <row r="247" ht="35.1" customHeight="1"/>
    <row r="248" ht="35.1" customHeight="1"/>
    <row r="249" ht="35.1" customHeight="1"/>
    <row r="250" ht="35.1" customHeight="1"/>
    <row r="251" ht="35.1" customHeight="1"/>
    <row r="252" ht="35.1" customHeight="1"/>
    <row r="253" ht="35.1" customHeight="1"/>
    <row r="254" ht="35.1" customHeight="1"/>
    <row r="255" ht="35.1" customHeight="1"/>
    <row r="256" ht="35.1" customHeight="1"/>
    <row r="257" ht="35.1" customHeight="1"/>
    <row r="258" ht="35.1" customHeight="1"/>
    <row r="259" ht="35.1" customHeight="1"/>
    <row r="260" ht="35.1" customHeight="1"/>
    <row r="261" ht="35.1" customHeight="1"/>
    <row r="262" ht="35.1" customHeight="1"/>
    <row r="263" ht="35.1" customHeight="1"/>
    <row r="264" ht="35.1" customHeight="1"/>
    <row r="265" ht="35.1" customHeight="1"/>
    <row r="266" ht="35.1" customHeight="1"/>
    <row r="267" ht="35.1" customHeight="1"/>
    <row r="268" ht="35.1" customHeight="1"/>
    <row r="269" ht="35.1" customHeight="1"/>
    <row r="270" ht="35.1" customHeight="1"/>
    <row r="271" ht="35.1" customHeight="1"/>
    <row r="272" ht="35.1" customHeight="1"/>
    <row r="273" ht="35.1" customHeight="1"/>
    <row r="274" ht="35.1" customHeight="1"/>
    <row r="275" ht="35.1" customHeight="1"/>
    <row r="276" ht="35.1" customHeight="1"/>
    <row r="277" ht="35.1" customHeight="1"/>
    <row r="278" ht="35.1" customHeight="1"/>
    <row r="279" ht="35.1" customHeight="1"/>
    <row r="280" ht="35.1" customHeight="1"/>
    <row r="281" ht="35.1" customHeight="1"/>
    <row r="282" ht="35.1" customHeight="1"/>
    <row r="283" ht="35.1" customHeight="1"/>
    <row r="284" ht="35.1" customHeight="1"/>
    <row r="285" ht="35.1" customHeight="1"/>
    <row r="286" ht="35.1" customHeight="1"/>
    <row r="287" ht="35.1" customHeight="1"/>
    <row r="288" ht="35.1" customHeight="1"/>
    <row r="289" ht="35.1" customHeight="1"/>
    <row r="290" ht="35.1" customHeight="1"/>
    <row r="291" ht="35.1" customHeight="1"/>
    <row r="292" ht="35.1" customHeight="1"/>
    <row r="293" ht="35.1" customHeight="1"/>
    <row r="294" ht="35.1" customHeight="1"/>
    <row r="295" ht="35.1" customHeight="1"/>
    <row r="296" ht="35.1" customHeight="1"/>
    <row r="297" ht="35.1" customHeight="1"/>
    <row r="298" ht="35.1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</sheetData>
  <mergeCells count="87">
    <mergeCell ref="A52:B56"/>
    <mergeCell ref="A57:B61"/>
    <mergeCell ref="A96:B96"/>
    <mergeCell ref="A97:B97"/>
    <mergeCell ref="A86:B91"/>
    <mergeCell ref="A82:B82"/>
    <mergeCell ref="A83:B84"/>
    <mergeCell ref="A85:B85"/>
    <mergeCell ref="A202:B202"/>
    <mergeCell ref="A197:B198"/>
    <mergeCell ref="A203:B208"/>
    <mergeCell ref="A212:B212"/>
    <mergeCell ref="A213:B213"/>
    <mergeCell ref="J120:L120"/>
    <mergeCell ref="A119:L119"/>
    <mergeCell ref="A36:B36"/>
    <mergeCell ref="A37:B38"/>
    <mergeCell ref="A31:B35"/>
    <mergeCell ref="G120:I120"/>
    <mergeCell ref="A72:B73"/>
    <mergeCell ref="A74:B74"/>
    <mergeCell ref="A75:B75"/>
    <mergeCell ref="A80:B81"/>
    <mergeCell ref="D120:F120"/>
    <mergeCell ref="C120:C121"/>
    <mergeCell ref="A95:B95"/>
    <mergeCell ref="A67:B71"/>
    <mergeCell ref="A76:B79"/>
    <mergeCell ref="A39:B40"/>
    <mergeCell ref="D3:F3"/>
    <mergeCell ref="G3:I3"/>
    <mergeCell ref="A62:B66"/>
    <mergeCell ref="A3:B4"/>
    <mergeCell ref="A1:L1"/>
    <mergeCell ref="J3:L3"/>
    <mergeCell ref="A14:B17"/>
    <mergeCell ref="A10:B13"/>
    <mergeCell ref="A41:B45"/>
    <mergeCell ref="A46:B46"/>
    <mergeCell ref="A47:B51"/>
    <mergeCell ref="C3:C4"/>
    <mergeCell ref="A5:B9"/>
    <mergeCell ref="A23:B26"/>
    <mergeCell ref="A18:B22"/>
    <mergeCell ref="A27:B30"/>
    <mergeCell ref="A233:B238"/>
    <mergeCell ref="A223:A226"/>
    <mergeCell ref="A220:B220"/>
    <mergeCell ref="A227:B232"/>
    <mergeCell ref="A217:B219"/>
    <mergeCell ref="A221:B221"/>
    <mergeCell ref="A222:B222"/>
    <mergeCell ref="A216:B216"/>
    <mergeCell ref="A192:B192"/>
    <mergeCell ref="A163:B163"/>
    <mergeCell ref="A135:B139"/>
    <mergeCell ref="A140:B143"/>
    <mergeCell ref="A191:B191"/>
    <mergeCell ref="A153:B153"/>
    <mergeCell ref="A154:B155"/>
    <mergeCell ref="A158:B162"/>
    <mergeCell ref="A214:B214"/>
    <mergeCell ref="A215:B215"/>
    <mergeCell ref="A164:B168"/>
    <mergeCell ref="A209:B211"/>
    <mergeCell ref="A193:B196"/>
    <mergeCell ref="A199:B199"/>
    <mergeCell ref="A200:B201"/>
    <mergeCell ref="A122:B126"/>
    <mergeCell ref="A127:B130"/>
    <mergeCell ref="A131:B134"/>
    <mergeCell ref="A156:B157"/>
    <mergeCell ref="A189:B190"/>
    <mergeCell ref="A144:B147"/>
    <mergeCell ref="A179:B183"/>
    <mergeCell ref="A184:B188"/>
    <mergeCell ref="A169:B173"/>
    <mergeCell ref="A174:B178"/>
    <mergeCell ref="A148:B152"/>
    <mergeCell ref="A103:B103"/>
    <mergeCell ref="A92:B94"/>
    <mergeCell ref="A98:B98"/>
    <mergeCell ref="A99:B99"/>
    <mergeCell ref="A120:B121"/>
    <mergeCell ref="A110:B115"/>
    <mergeCell ref="A104:B109"/>
    <mergeCell ref="A100:B10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portrait" horizontalDpi="200" verticalDpi="200" r:id="rId1"/>
  <rowBreaks count="11" manualBreakCount="11">
    <brk id="22" max="16383" man="1"/>
    <brk id="46" max="16383" man="1"/>
    <brk id="66" max="16383" man="1"/>
    <brk id="99" max="16383" man="1"/>
    <brk id="139" max="16383" man="1"/>
    <brk id="162" max="16383" man="1"/>
    <brk id="183" max="16383" man="1"/>
    <brk id="196" max="16383" man="1"/>
    <brk id="207" max="16383" man="1"/>
    <brk id="208" max="16383" man="1"/>
    <brk id="226" max="16383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V151"/>
  <sheetViews>
    <sheetView rightToLeft="1" topLeftCell="A108" zoomScale="55" zoomScaleNormal="55" workbookViewId="0">
      <selection activeCell="C120" sqref="C120"/>
    </sheetView>
  </sheetViews>
  <sheetFormatPr defaultRowHeight="26.25"/>
  <cols>
    <col min="1" max="1" width="9.125" style="51" customWidth="1"/>
    <col min="2" max="2" width="17.875" style="51" customWidth="1"/>
    <col min="3" max="3" width="10.875" style="74" customWidth="1"/>
    <col min="4" max="12" width="7.625" style="74" customWidth="1"/>
    <col min="13" max="16" width="9" style="74"/>
    <col min="17" max="17" width="9" style="74" customWidth="1"/>
    <col min="18" max="16384" width="9" style="74"/>
  </cols>
  <sheetData>
    <row r="1" spans="1:12" ht="30">
      <c r="A1" s="150" t="s">
        <v>230</v>
      </c>
      <c r="B1" s="150"/>
      <c r="C1" s="209"/>
      <c r="D1" s="150"/>
      <c r="E1" s="150"/>
      <c r="F1" s="150"/>
      <c r="G1" s="150"/>
      <c r="H1" s="150"/>
      <c r="I1" s="150"/>
      <c r="J1" s="150"/>
      <c r="K1" s="150"/>
      <c r="L1" s="150"/>
    </row>
    <row r="2" spans="1:12">
      <c r="A2" s="20"/>
      <c r="B2" s="20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>
      <c r="A3" s="127" t="s">
        <v>0</v>
      </c>
      <c r="B3" s="228"/>
      <c r="C3" s="127" t="s">
        <v>1</v>
      </c>
      <c r="D3" s="127" t="s">
        <v>117</v>
      </c>
      <c r="E3" s="229"/>
      <c r="F3" s="229"/>
      <c r="G3" s="127" t="s">
        <v>115</v>
      </c>
      <c r="H3" s="229"/>
      <c r="I3" s="229"/>
      <c r="J3" s="127" t="s">
        <v>116</v>
      </c>
      <c r="K3" s="229"/>
      <c r="L3" s="229"/>
    </row>
    <row r="4" spans="1:12">
      <c r="A4" s="228"/>
      <c r="B4" s="228"/>
      <c r="C4" s="229"/>
      <c r="D4" s="92" t="s">
        <v>4</v>
      </c>
      <c r="E4" s="92" t="s">
        <v>5</v>
      </c>
      <c r="F4" s="92" t="s">
        <v>6</v>
      </c>
      <c r="G4" s="92" t="s">
        <v>4</v>
      </c>
      <c r="H4" s="92" t="s">
        <v>5</v>
      </c>
      <c r="I4" s="92" t="s">
        <v>6</v>
      </c>
      <c r="J4" s="92" t="s">
        <v>4</v>
      </c>
      <c r="K4" s="92" t="s">
        <v>5</v>
      </c>
      <c r="L4" s="92" t="s">
        <v>6</v>
      </c>
    </row>
    <row r="5" spans="1:12">
      <c r="A5" s="126" t="s">
        <v>7</v>
      </c>
      <c r="B5" s="126"/>
      <c r="C5" s="75" t="s">
        <v>8</v>
      </c>
      <c r="D5" s="75">
        <v>0</v>
      </c>
      <c r="E5" s="75">
        <v>0</v>
      </c>
      <c r="F5" s="92">
        <f>SUM(D5:E5)</f>
        <v>0</v>
      </c>
      <c r="G5" s="69">
        <v>59</v>
      </c>
      <c r="H5" s="69">
        <v>8</v>
      </c>
      <c r="I5" s="92">
        <f>SUM(G5:H5)</f>
        <v>67</v>
      </c>
      <c r="J5" s="75">
        <v>0</v>
      </c>
      <c r="K5" s="75">
        <v>0</v>
      </c>
      <c r="L5" s="92">
        <f>SUM(J5:K5)</f>
        <v>0</v>
      </c>
    </row>
    <row r="6" spans="1:12" ht="27" customHeight="1">
      <c r="A6" s="126" t="s">
        <v>14</v>
      </c>
      <c r="B6" s="126"/>
      <c r="C6" s="75" t="s">
        <v>8</v>
      </c>
      <c r="D6" s="75">
        <v>0</v>
      </c>
      <c r="E6" s="75">
        <v>0</v>
      </c>
      <c r="F6" s="92">
        <f t="shared" ref="F6:F17" si="0">SUM(D6:E6)</f>
        <v>0</v>
      </c>
      <c r="G6" s="69">
        <v>14</v>
      </c>
      <c r="H6" s="69">
        <v>2</v>
      </c>
      <c r="I6" s="92">
        <f t="shared" ref="I6:I17" si="1">SUM(G6:H6)</f>
        <v>16</v>
      </c>
      <c r="J6" s="75">
        <v>0</v>
      </c>
      <c r="K6" s="75">
        <v>0</v>
      </c>
      <c r="L6" s="92">
        <f t="shared" ref="L6:L17" si="2">SUM(J6:K6)</f>
        <v>0</v>
      </c>
    </row>
    <row r="7" spans="1:12">
      <c r="A7" s="126" t="s">
        <v>15</v>
      </c>
      <c r="B7" s="126"/>
      <c r="C7" s="75" t="s">
        <v>8</v>
      </c>
      <c r="D7" s="75">
        <v>0</v>
      </c>
      <c r="E7" s="75">
        <v>0</v>
      </c>
      <c r="F7" s="92">
        <f t="shared" si="0"/>
        <v>0</v>
      </c>
      <c r="G7" s="75">
        <v>0</v>
      </c>
      <c r="H7" s="75">
        <v>0</v>
      </c>
      <c r="I7" s="92">
        <f t="shared" si="1"/>
        <v>0</v>
      </c>
      <c r="J7" s="75">
        <v>0</v>
      </c>
      <c r="K7" s="75">
        <v>0</v>
      </c>
      <c r="L7" s="92">
        <f t="shared" si="2"/>
        <v>0</v>
      </c>
    </row>
    <row r="8" spans="1:12" ht="27" customHeight="1">
      <c r="A8" s="126" t="s">
        <v>132</v>
      </c>
      <c r="B8" s="126"/>
      <c r="C8" s="93" t="s">
        <v>8</v>
      </c>
      <c r="D8" s="93">
        <v>0</v>
      </c>
      <c r="E8" s="93">
        <v>0</v>
      </c>
      <c r="F8" s="92">
        <f t="shared" si="0"/>
        <v>0</v>
      </c>
      <c r="G8" s="93">
        <v>0</v>
      </c>
      <c r="H8" s="93">
        <v>0</v>
      </c>
      <c r="I8" s="92">
        <f t="shared" si="1"/>
        <v>0</v>
      </c>
      <c r="J8" s="93">
        <v>0</v>
      </c>
      <c r="K8" s="93">
        <v>0</v>
      </c>
      <c r="L8" s="92">
        <f t="shared" si="2"/>
        <v>0</v>
      </c>
    </row>
    <row r="9" spans="1:12" ht="27" customHeight="1">
      <c r="A9" s="125" t="s">
        <v>47</v>
      </c>
      <c r="B9" s="125"/>
      <c r="C9" s="93" t="s">
        <v>8</v>
      </c>
      <c r="D9" s="75">
        <v>0</v>
      </c>
      <c r="E9" s="75">
        <v>0</v>
      </c>
      <c r="F9" s="92">
        <f t="shared" si="0"/>
        <v>0</v>
      </c>
      <c r="G9" s="75">
        <v>0</v>
      </c>
      <c r="H9" s="75">
        <v>0</v>
      </c>
      <c r="I9" s="92">
        <f t="shared" si="1"/>
        <v>0</v>
      </c>
      <c r="J9" s="75">
        <v>0</v>
      </c>
      <c r="K9" s="75">
        <v>0</v>
      </c>
      <c r="L9" s="92">
        <f t="shared" si="2"/>
        <v>0</v>
      </c>
    </row>
    <row r="10" spans="1:12">
      <c r="A10" s="125" t="s">
        <v>48</v>
      </c>
      <c r="B10" s="125"/>
      <c r="C10" s="93" t="s">
        <v>8</v>
      </c>
      <c r="D10" s="93">
        <v>0</v>
      </c>
      <c r="E10" s="93">
        <v>0</v>
      </c>
      <c r="F10" s="92">
        <f t="shared" si="0"/>
        <v>0</v>
      </c>
      <c r="G10" s="93">
        <v>0</v>
      </c>
      <c r="H10" s="93">
        <v>0</v>
      </c>
      <c r="I10" s="92">
        <f t="shared" si="1"/>
        <v>0</v>
      </c>
      <c r="J10" s="93">
        <v>0</v>
      </c>
      <c r="K10" s="93">
        <v>0</v>
      </c>
      <c r="L10" s="92">
        <f t="shared" si="2"/>
        <v>0</v>
      </c>
    </row>
    <row r="11" spans="1:12">
      <c r="A11" s="125" t="s">
        <v>49</v>
      </c>
      <c r="B11" s="125"/>
      <c r="C11" s="93" t="s">
        <v>8</v>
      </c>
      <c r="D11" s="75">
        <v>0</v>
      </c>
      <c r="E11" s="75">
        <v>0</v>
      </c>
      <c r="F11" s="92">
        <f t="shared" si="0"/>
        <v>0</v>
      </c>
      <c r="G11" s="75">
        <v>0</v>
      </c>
      <c r="H11" s="75">
        <v>0</v>
      </c>
      <c r="I11" s="92">
        <f t="shared" si="1"/>
        <v>0</v>
      </c>
      <c r="J11" s="75">
        <v>0</v>
      </c>
      <c r="K11" s="75">
        <v>0</v>
      </c>
      <c r="L11" s="92">
        <f t="shared" si="2"/>
        <v>0</v>
      </c>
    </row>
    <row r="12" spans="1:12">
      <c r="A12" s="125" t="s">
        <v>20</v>
      </c>
      <c r="B12" s="125"/>
      <c r="C12" s="93" t="s">
        <v>8</v>
      </c>
      <c r="D12" s="75">
        <v>0</v>
      </c>
      <c r="E12" s="75">
        <v>0</v>
      </c>
      <c r="F12" s="92">
        <f t="shared" si="0"/>
        <v>0</v>
      </c>
      <c r="G12" s="75">
        <v>0</v>
      </c>
      <c r="H12" s="75">
        <v>0</v>
      </c>
      <c r="I12" s="92">
        <f t="shared" si="1"/>
        <v>0</v>
      </c>
      <c r="J12" s="75">
        <v>0</v>
      </c>
      <c r="K12" s="75">
        <v>0</v>
      </c>
      <c r="L12" s="92">
        <f t="shared" si="2"/>
        <v>0</v>
      </c>
    </row>
    <row r="13" spans="1:12">
      <c r="A13" s="125" t="s">
        <v>26</v>
      </c>
      <c r="B13" s="125"/>
      <c r="C13" s="93" t="s">
        <v>8</v>
      </c>
      <c r="D13" s="95">
        <v>0</v>
      </c>
      <c r="E13" s="95">
        <v>0</v>
      </c>
      <c r="F13" s="92">
        <f t="shared" si="0"/>
        <v>0</v>
      </c>
      <c r="G13" s="95">
        <v>0</v>
      </c>
      <c r="H13" s="95">
        <v>0</v>
      </c>
      <c r="I13" s="92">
        <f t="shared" si="1"/>
        <v>0</v>
      </c>
      <c r="J13" s="95">
        <v>0</v>
      </c>
      <c r="K13" s="95">
        <v>0</v>
      </c>
      <c r="L13" s="92">
        <f t="shared" si="2"/>
        <v>0</v>
      </c>
    </row>
    <row r="14" spans="1:12">
      <c r="A14" s="125" t="s">
        <v>79</v>
      </c>
      <c r="B14" s="125"/>
      <c r="C14" s="93" t="s">
        <v>8</v>
      </c>
      <c r="D14" s="93">
        <v>0</v>
      </c>
      <c r="E14" s="93">
        <v>0</v>
      </c>
      <c r="F14" s="92">
        <f t="shared" si="0"/>
        <v>0</v>
      </c>
      <c r="G14" s="93">
        <v>0</v>
      </c>
      <c r="H14" s="93">
        <v>0</v>
      </c>
      <c r="I14" s="92">
        <f t="shared" si="1"/>
        <v>0</v>
      </c>
      <c r="J14" s="93">
        <v>0</v>
      </c>
      <c r="K14" s="93">
        <v>0</v>
      </c>
      <c r="L14" s="92">
        <f t="shared" si="2"/>
        <v>0</v>
      </c>
    </row>
    <row r="15" spans="1:12">
      <c r="A15" s="125" t="s">
        <v>80</v>
      </c>
      <c r="B15" s="125"/>
      <c r="C15" s="93" t="s">
        <v>8</v>
      </c>
      <c r="D15" s="93">
        <v>0</v>
      </c>
      <c r="E15" s="93">
        <v>0</v>
      </c>
      <c r="F15" s="92">
        <f t="shared" si="0"/>
        <v>0</v>
      </c>
      <c r="G15" s="93">
        <v>0</v>
      </c>
      <c r="H15" s="93">
        <v>0</v>
      </c>
      <c r="I15" s="92">
        <f t="shared" si="1"/>
        <v>0</v>
      </c>
      <c r="J15" s="93">
        <v>0</v>
      </c>
      <c r="K15" s="93">
        <v>0</v>
      </c>
      <c r="L15" s="92">
        <f t="shared" si="2"/>
        <v>0</v>
      </c>
    </row>
    <row r="16" spans="1:12">
      <c r="A16" s="125" t="s">
        <v>35</v>
      </c>
      <c r="B16" s="125"/>
      <c r="C16" s="93" t="s">
        <v>8</v>
      </c>
      <c r="D16" s="95">
        <v>0</v>
      </c>
      <c r="E16" s="95">
        <v>0</v>
      </c>
      <c r="F16" s="92">
        <f t="shared" si="0"/>
        <v>0</v>
      </c>
      <c r="G16" s="95">
        <v>0</v>
      </c>
      <c r="H16" s="95">
        <v>0</v>
      </c>
      <c r="I16" s="92">
        <f t="shared" si="1"/>
        <v>0</v>
      </c>
      <c r="J16" s="95">
        <v>0</v>
      </c>
      <c r="K16" s="95">
        <v>0</v>
      </c>
      <c r="L16" s="92">
        <f t="shared" si="2"/>
        <v>0</v>
      </c>
    </row>
    <row r="17" spans="1:12">
      <c r="A17" s="125" t="s">
        <v>133</v>
      </c>
      <c r="B17" s="125"/>
      <c r="C17" s="93" t="s">
        <v>8</v>
      </c>
      <c r="D17" s="93">
        <v>0</v>
      </c>
      <c r="E17" s="93">
        <v>0</v>
      </c>
      <c r="F17" s="92">
        <f t="shared" si="0"/>
        <v>0</v>
      </c>
      <c r="G17" s="93">
        <v>0</v>
      </c>
      <c r="H17" s="93">
        <v>0</v>
      </c>
      <c r="I17" s="92">
        <f t="shared" si="1"/>
        <v>0</v>
      </c>
      <c r="J17" s="93">
        <v>0</v>
      </c>
      <c r="K17" s="93">
        <v>0</v>
      </c>
      <c r="L17" s="92">
        <f t="shared" si="2"/>
        <v>0</v>
      </c>
    </row>
    <row r="18" spans="1:12">
      <c r="A18" s="125" t="s">
        <v>38</v>
      </c>
      <c r="B18" s="125"/>
      <c r="C18" s="93" t="s">
        <v>8</v>
      </c>
      <c r="D18" s="95">
        <v>0</v>
      </c>
      <c r="E18" s="95">
        <v>0</v>
      </c>
      <c r="F18" s="92">
        <f t="shared" ref="F18:F20" si="3">SUM(D18:E18)</f>
        <v>0</v>
      </c>
      <c r="G18" s="95">
        <v>0</v>
      </c>
      <c r="H18" s="95">
        <v>0</v>
      </c>
      <c r="I18" s="92">
        <f t="shared" ref="I18:I20" si="4">SUM(G18:H18)</f>
        <v>0</v>
      </c>
      <c r="J18" s="95">
        <v>0</v>
      </c>
      <c r="K18" s="95">
        <v>0</v>
      </c>
      <c r="L18" s="92">
        <f t="shared" ref="L18:L20" si="5">SUM(J18:K18)</f>
        <v>0</v>
      </c>
    </row>
    <row r="19" spans="1:12">
      <c r="A19" s="125" t="s">
        <v>39</v>
      </c>
      <c r="B19" s="125"/>
      <c r="C19" s="93" t="s">
        <v>8</v>
      </c>
      <c r="D19" s="75">
        <v>0</v>
      </c>
      <c r="E19" s="75">
        <v>0</v>
      </c>
      <c r="F19" s="92">
        <f t="shared" si="3"/>
        <v>0</v>
      </c>
      <c r="G19" s="69">
        <v>1</v>
      </c>
      <c r="H19" s="69">
        <v>0</v>
      </c>
      <c r="I19" s="92">
        <f t="shared" si="4"/>
        <v>1</v>
      </c>
      <c r="J19" s="75">
        <v>0</v>
      </c>
      <c r="K19" s="75">
        <v>0</v>
      </c>
      <c r="L19" s="92">
        <f t="shared" si="5"/>
        <v>0</v>
      </c>
    </row>
    <row r="20" spans="1:12">
      <c r="A20" s="125" t="s">
        <v>42</v>
      </c>
      <c r="B20" s="125"/>
      <c r="C20" s="93" t="s">
        <v>8</v>
      </c>
      <c r="D20" s="95">
        <v>0</v>
      </c>
      <c r="E20" s="95">
        <v>0</v>
      </c>
      <c r="F20" s="92">
        <f t="shared" si="3"/>
        <v>0</v>
      </c>
      <c r="G20" s="95">
        <v>0</v>
      </c>
      <c r="H20" s="95">
        <v>0</v>
      </c>
      <c r="I20" s="92">
        <f t="shared" si="4"/>
        <v>0</v>
      </c>
      <c r="J20" s="95">
        <v>0</v>
      </c>
      <c r="K20" s="95">
        <v>0</v>
      </c>
      <c r="L20" s="92">
        <f t="shared" si="5"/>
        <v>0</v>
      </c>
    </row>
    <row r="21" spans="1:12">
      <c r="A21" s="129" t="s">
        <v>13</v>
      </c>
      <c r="B21" s="129"/>
      <c r="C21" s="94" t="s">
        <v>8</v>
      </c>
      <c r="D21" s="94">
        <f>D20+D19+D18+D17+D16+D15+D14+D13+D12+D11+D10+D9+D8+D7+D6+D5</f>
        <v>0</v>
      </c>
      <c r="E21" s="94">
        <f>E20+E19+E18+E17+E16+E15+E14+E13+E12+E11+E10+E9+E8+E7+E6+E5</f>
        <v>0</v>
      </c>
      <c r="F21" s="92">
        <f>SUBTOTAL(9,D21:E21)</f>
        <v>0</v>
      </c>
      <c r="G21" s="94">
        <f>G20+G19+G18+G17+G16+G15+G14+G13+G12+G11+G10+G9+G8+G7+G6+G5</f>
        <v>74</v>
      </c>
      <c r="H21" s="94">
        <f>H20+H19+H18+H17+H16+H15+H14+H13+H12+H11+H10+H9+H8+H7+H6+H5</f>
        <v>10</v>
      </c>
      <c r="I21" s="92">
        <f>SUBTOTAL(9,G21:H21)</f>
        <v>84</v>
      </c>
      <c r="J21" s="94">
        <f>J20+J19+J18+J17+J16+J15+J14+J13+J12+J11+J10+J9+J8+J7+J6+J5</f>
        <v>0</v>
      </c>
      <c r="K21" s="94">
        <f>K20+K19+K18+K17+K16+K15+K14+K13+K12+K11+K10+K9+K8+K7+K6+K5</f>
        <v>0</v>
      </c>
      <c r="L21" s="92">
        <f>SUBTOTAL(9,J21:K21)</f>
        <v>0</v>
      </c>
    </row>
    <row r="22" spans="1:12">
      <c r="A22" s="223" t="s">
        <v>120</v>
      </c>
      <c r="B22" s="223"/>
      <c r="C22" s="69" t="s">
        <v>8</v>
      </c>
      <c r="D22" s="69">
        <v>0</v>
      </c>
      <c r="E22" s="69">
        <v>0</v>
      </c>
      <c r="F22" s="92">
        <f t="shared" ref="F22:F24" si="6">SUM(D22:E22)</f>
        <v>0</v>
      </c>
      <c r="G22" s="69">
        <v>3</v>
      </c>
      <c r="H22" s="69">
        <v>1</v>
      </c>
      <c r="I22" s="105">
        <f t="shared" ref="I22:I24" si="7">SUBTOTAL(9,G22:H22)</f>
        <v>4</v>
      </c>
      <c r="J22" s="69">
        <v>0</v>
      </c>
      <c r="K22" s="69">
        <v>0</v>
      </c>
      <c r="L22" s="92">
        <f t="shared" ref="L22:L24" si="8">SUM(J22:K22)</f>
        <v>0</v>
      </c>
    </row>
    <row r="23" spans="1:12">
      <c r="A23" s="223" t="s">
        <v>121</v>
      </c>
      <c r="B23" s="223"/>
      <c r="C23" s="69" t="s">
        <v>8</v>
      </c>
      <c r="D23" s="69">
        <v>0</v>
      </c>
      <c r="E23" s="69">
        <v>0</v>
      </c>
      <c r="F23" s="92">
        <f t="shared" si="6"/>
        <v>0</v>
      </c>
      <c r="G23" s="69">
        <v>0</v>
      </c>
      <c r="H23" s="69">
        <v>0</v>
      </c>
      <c r="I23" s="105">
        <f t="shared" si="7"/>
        <v>0</v>
      </c>
      <c r="J23" s="69">
        <v>0</v>
      </c>
      <c r="K23" s="69">
        <v>0</v>
      </c>
      <c r="L23" s="92">
        <f t="shared" si="8"/>
        <v>0</v>
      </c>
    </row>
    <row r="24" spans="1:12">
      <c r="A24" s="223" t="s">
        <v>122</v>
      </c>
      <c r="B24" s="223"/>
      <c r="C24" s="69" t="s">
        <v>8</v>
      </c>
      <c r="D24" s="69">
        <v>0</v>
      </c>
      <c r="E24" s="69">
        <v>0</v>
      </c>
      <c r="F24" s="92">
        <f t="shared" si="6"/>
        <v>0</v>
      </c>
      <c r="G24" s="69">
        <v>3</v>
      </c>
      <c r="H24" s="69">
        <v>6</v>
      </c>
      <c r="I24" s="105">
        <f t="shared" si="7"/>
        <v>9</v>
      </c>
      <c r="J24" s="69">
        <v>0</v>
      </c>
      <c r="K24" s="69">
        <v>0</v>
      </c>
      <c r="L24" s="92">
        <f t="shared" si="8"/>
        <v>0</v>
      </c>
    </row>
    <row r="25" spans="1:12">
      <c r="A25" s="224" t="s">
        <v>124</v>
      </c>
      <c r="B25" s="224"/>
      <c r="C25" s="106" t="s">
        <v>51</v>
      </c>
      <c r="D25" s="107">
        <f>D24+D23+D22</f>
        <v>0</v>
      </c>
      <c r="E25" s="107">
        <f t="shared" ref="E25:L25" si="9">E24+E23+E22</f>
        <v>0</v>
      </c>
      <c r="F25" s="105">
        <f t="shared" si="9"/>
        <v>0</v>
      </c>
      <c r="G25" s="107">
        <f t="shared" si="9"/>
        <v>6</v>
      </c>
      <c r="H25" s="107">
        <f t="shared" si="9"/>
        <v>7</v>
      </c>
      <c r="I25" s="105">
        <f t="shared" si="9"/>
        <v>13</v>
      </c>
      <c r="J25" s="107">
        <f t="shared" si="9"/>
        <v>0</v>
      </c>
      <c r="K25" s="107">
        <f t="shared" si="9"/>
        <v>0</v>
      </c>
      <c r="L25" s="105">
        <f t="shared" si="9"/>
        <v>0</v>
      </c>
    </row>
    <row r="26" spans="1:12">
      <c r="A26" s="225" t="s">
        <v>124</v>
      </c>
      <c r="B26" s="225"/>
      <c r="C26" s="108" t="s">
        <v>51</v>
      </c>
      <c r="D26" s="105">
        <f>D25+D21</f>
        <v>0</v>
      </c>
      <c r="E26" s="105">
        <f>E25+E21</f>
        <v>0</v>
      </c>
      <c r="F26" s="105">
        <f>SUM(D26:E26)</f>
        <v>0</v>
      </c>
      <c r="G26" s="105">
        <f>G25+G21</f>
        <v>80</v>
      </c>
      <c r="H26" s="105">
        <f>H25+H21</f>
        <v>17</v>
      </c>
      <c r="I26" s="105">
        <f>SUM(G26:H26)</f>
        <v>97</v>
      </c>
      <c r="J26" s="105">
        <f>J25+J21</f>
        <v>0</v>
      </c>
      <c r="K26" s="105">
        <f>K25+K21</f>
        <v>0</v>
      </c>
      <c r="L26" s="105">
        <f>SUM(J26:K26)</f>
        <v>0</v>
      </c>
    </row>
    <row r="27" spans="1:12" ht="35.1" customHeight="1">
      <c r="A27" s="19"/>
      <c r="B27" s="19"/>
      <c r="C27" s="5"/>
      <c r="D27" s="5"/>
      <c r="E27" s="5"/>
      <c r="F27" s="5"/>
      <c r="G27" s="5"/>
      <c r="H27" s="5"/>
      <c r="I27" s="5"/>
    </row>
    <row r="28" spans="1:12" ht="35.1" customHeight="1">
      <c r="A28" s="19"/>
      <c r="B28" s="19"/>
      <c r="C28" s="5"/>
      <c r="D28" s="5"/>
      <c r="E28" s="5"/>
      <c r="F28" s="5"/>
      <c r="G28" s="5"/>
      <c r="H28" s="5"/>
      <c r="I28" s="5"/>
    </row>
    <row r="29" spans="1:12" ht="35.1" customHeight="1">
      <c r="C29" s="51"/>
      <c r="D29" s="5"/>
      <c r="E29" s="5"/>
      <c r="F29" s="5"/>
      <c r="G29" s="5"/>
      <c r="H29" s="5"/>
      <c r="I29" s="5"/>
    </row>
    <row r="30" spans="1:12" ht="34.5" customHeight="1">
      <c r="A30" s="150" t="s">
        <v>231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</row>
    <row r="31" spans="1:12" ht="35.1" customHeight="1">
      <c r="A31" s="227" t="s">
        <v>0</v>
      </c>
      <c r="B31" s="227"/>
      <c r="C31" s="227" t="s">
        <v>1</v>
      </c>
      <c r="D31" s="227" t="s">
        <v>117</v>
      </c>
      <c r="E31" s="227"/>
      <c r="F31" s="227"/>
      <c r="G31" s="227" t="s">
        <v>115</v>
      </c>
      <c r="H31" s="227"/>
      <c r="I31" s="227"/>
      <c r="J31" s="227" t="s">
        <v>116</v>
      </c>
      <c r="K31" s="227"/>
      <c r="L31" s="227"/>
    </row>
    <row r="32" spans="1:12" ht="35.1" customHeight="1">
      <c r="A32" s="227"/>
      <c r="B32" s="227"/>
      <c r="C32" s="227"/>
      <c r="D32" s="109" t="s">
        <v>4</v>
      </c>
      <c r="E32" s="109" t="s">
        <v>5</v>
      </c>
      <c r="F32" s="109" t="s">
        <v>6</v>
      </c>
      <c r="G32" s="109" t="s">
        <v>4</v>
      </c>
      <c r="H32" s="109" t="s">
        <v>5</v>
      </c>
      <c r="I32" s="109" t="s">
        <v>6</v>
      </c>
      <c r="J32" s="109" t="s">
        <v>4</v>
      </c>
      <c r="K32" s="109" t="s">
        <v>5</v>
      </c>
      <c r="L32" s="109" t="s">
        <v>6</v>
      </c>
    </row>
    <row r="33" spans="1:15" ht="35.1" customHeight="1">
      <c r="A33" s="126" t="s">
        <v>7</v>
      </c>
      <c r="B33" s="126"/>
      <c r="C33" s="75" t="s">
        <v>8</v>
      </c>
      <c r="D33" s="75">
        <v>0</v>
      </c>
      <c r="E33" s="75">
        <v>0</v>
      </c>
      <c r="F33" s="109">
        <f>SUM(D33:E33)</f>
        <v>0</v>
      </c>
      <c r="G33" s="69">
        <v>193</v>
      </c>
      <c r="H33" s="69">
        <v>41</v>
      </c>
      <c r="I33" s="109">
        <f>SUM(G33:H33)</f>
        <v>234</v>
      </c>
      <c r="J33" s="75">
        <v>0</v>
      </c>
      <c r="K33" s="75">
        <v>0</v>
      </c>
      <c r="L33" s="109">
        <f>SUM(J33:K33)</f>
        <v>0</v>
      </c>
      <c r="M33" s="70"/>
      <c r="N33" s="70"/>
      <c r="O33" s="70"/>
    </row>
    <row r="34" spans="1:15" ht="35.1" customHeight="1">
      <c r="A34" s="126"/>
      <c r="B34" s="126"/>
      <c r="C34" s="75" t="s">
        <v>9</v>
      </c>
      <c r="D34" s="75">
        <v>0</v>
      </c>
      <c r="E34" s="75">
        <v>0</v>
      </c>
      <c r="F34" s="109">
        <f t="shared" ref="F34:F97" si="10">SUM(D34:E34)</f>
        <v>0</v>
      </c>
      <c r="G34" s="69">
        <v>103</v>
      </c>
      <c r="H34" s="69">
        <v>39</v>
      </c>
      <c r="I34" s="109">
        <f t="shared" ref="I34:I97" si="11">SUM(G34:H34)</f>
        <v>142</v>
      </c>
      <c r="J34" s="69">
        <v>1</v>
      </c>
      <c r="K34" s="69">
        <v>0</v>
      </c>
      <c r="L34" s="109">
        <f t="shared" ref="L34:L97" si="12">SUM(J34:K34)</f>
        <v>1</v>
      </c>
      <c r="M34" s="70"/>
      <c r="N34" s="70"/>
      <c r="O34" s="70"/>
    </row>
    <row r="35" spans="1:15" ht="35.1" customHeight="1">
      <c r="A35" s="126"/>
      <c r="B35" s="126"/>
      <c r="C35" s="75" t="s">
        <v>10</v>
      </c>
      <c r="D35" s="75">
        <v>0</v>
      </c>
      <c r="E35" s="75">
        <v>0</v>
      </c>
      <c r="F35" s="109">
        <f t="shared" si="10"/>
        <v>0</v>
      </c>
      <c r="G35" s="69">
        <v>37</v>
      </c>
      <c r="H35" s="69">
        <v>12</v>
      </c>
      <c r="I35" s="109">
        <f t="shared" si="11"/>
        <v>49</v>
      </c>
      <c r="J35" s="75">
        <v>0</v>
      </c>
      <c r="K35" s="75">
        <v>0</v>
      </c>
      <c r="L35" s="109">
        <f t="shared" si="12"/>
        <v>0</v>
      </c>
      <c r="M35" s="70"/>
      <c r="N35" s="70"/>
      <c r="O35" s="70"/>
    </row>
    <row r="36" spans="1:15" ht="35.1" customHeight="1">
      <c r="A36" s="126"/>
      <c r="B36" s="126"/>
      <c r="C36" s="75" t="s">
        <v>11</v>
      </c>
      <c r="D36" s="75">
        <v>0</v>
      </c>
      <c r="E36" s="75">
        <v>0</v>
      </c>
      <c r="F36" s="109">
        <f t="shared" si="10"/>
        <v>0</v>
      </c>
      <c r="G36" s="75">
        <v>0</v>
      </c>
      <c r="H36" s="75">
        <v>0</v>
      </c>
      <c r="I36" s="109">
        <f t="shared" si="11"/>
        <v>0</v>
      </c>
      <c r="J36" s="75">
        <v>0</v>
      </c>
      <c r="K36" s="75">
        <v>0</v>
      </c>
      <c r="L36" s="109">
        <f t="shared" si="12"/>
        <v>0</v>
      </c>
      <c r="M36" s="70"/>
      <c r="N36" s="70"/>
      <c r="O36" s="70"/>
    </row>
    <row r="37" spans="1:15" ht="35.1" customHeight="1">
      <c r="A37" s="126"/>
      <c r="B37" s="126"/>
      <c r="C37" s="75" t="s">
        <v>12</v>
      </c>
      <c r="D37" s="75">
        <v>0</v>
      </c>
      <c r="E37" s="75">
        <v>0</v>
      </c>
      <c r="F37" s="109">
        <f t="shared" si="10"/>
        <v>0</v>
      </c>
      <c r="G37" s="75">
        <v>0</v>
      </c>
      <c r="H37" s="75">
        <v>0</v>
      </c>
      <c r="I37" s="109">
        <f t="shared" si="11"/>
        <v>0</v>
      </c>
      <c r="J37" s="75">
        <v>0</v>
      </c>
      <c r="K37" s="75">
        <v>0</v>
      </c>
      <c r="L37" s="109">
        <f t="shared" si="12"/>
        <v>0</v>
      </c>
      <c r="M37" s="70"/>
      <c r="N37" s="70"/>
      <c r="O37" s="70"/>
    </row>
    <row r="38" spans="1:15" ht="35.1" customHeight="1">
      <c r="A38" s="126" t="s">
        <v>14</v>
      </c>
      <c r="B38" s="126"/>
      <c r="C38" s="75" t="s">
        <v>8</v>
      </c>
      <c r="D38" s="75">
        <v>0</v>
      </c>
      <c r="E38" s="75">
        <v>0</v>
      </c>
      <c r="F38" s="109">
        <f t="shared" si="10"/>
        <v>0</v>
      </c>
      <c r="G38" s="69">
        <v>50</v>
      </c>
      <c r="H38" s="69">
        <v>22</v>
      </c>
      <c r="I38" s="109">
        <f t="shared" si="11"/>
        <v>72</v>
      </c>
      <c r="J38" s="69">
        <v>12</v>
      </c>
      <c r="K38" s="69">
        <v>3</v>
      </c>
      <c r="L38" s="109">
        <f t="shared" si="12"/>
        <v>15</v>
      </c>
      <c r="M38" s="70"/>
      <c r="N38" s="70"/>
      <c r="O38" s="70"/>
    </row>
    <row r="39" spans="1:15" ht="35.1" customHeight="1">
      <c r="A39" s="126"/>
      <c r="B39" s="126"/>
      <c r="C39" s="75" t="s">
        <v>9</v>
      </c>
      <c r="D39" s="75">
        <v>0</v>
      </c>
      <c r="E39" s="75">
        <v>0</v>
      </c>
      <c r="F39" s="109">
        <f t="shared" si="10"/>
        <v>0</v>
      </c>
      <c r="G39" s="69">
        <v>10</v>
      </c>
      <c r="H39" s="69">
        <v>2</v>
      </c>
      <c r="I39" s="109">
        <f t="shared" si="11"/>
        <v>12</v>
      </c>
      <c r="J39" s="69">
        <v>0</v>
      </c>
      <c r="K39" s="69">
        <v>0</v>
      </c>
      <c r="L39" s="109">
        <f t="shared" si="12"/>
        <v>0</v>
      </c>
      <c r="M39" s="70"/>
      <c r="N39" s="70"/>
      <c r="O39" s="70"/>
    </row>
    <row r="40" spans="1:15" ht="35.1" customHeight="1">
      <c r="A40" s="126"/>
      <c r="B40" s="126"/>
      <c r="C40" s="75" t="s">
        <v>10</v>
      </c>
      <c r="D40" s="75">
        <v>0</v>
      </c>
      <c r="E40" s="75">
        <v>0</v>
      </c>
      <c r="F40" s="109">
        <f t="shared" si="10"/>
        <v>0</v>
      </c>
      <c r="G40" s="69">
        <v>1</v>
      </c>
      <c r="H40" s="69">
        <v>0</v>
      </c>
      <c r="I40" s="109">
        <f t="shared" si="11"/>
        <v>1</v>
      </c>
      <c r="J40" s="75">
        <v>0</v>
      </c>
      <c r="K40" s="75">
        <v>0</v>
      </c>
      <c r="L40" s="109">
        <f t="shared" si="12"/>
        <v>0</v>
      </c>
      <c r="M40" s="70"/>
      <c r="N40" s="70"/>
      <c r="O40" s="70"/>
    </row>
    <row r="41" spans="1:15" ht="35.1" customHeight="1">
      <c r="A41" s="126"/>
      <c r="B41" s="126"/>
      <c r="C41" s="75" t="s">
        <v>11</v>
      </c>
      <c r="D41" s="75">
        <v>0</v>
      </c>
      <c r="E41" s="75">
        <v>0</v>
      </c>
      <c r="F41" s="109">
        <f t="shared" si="10"/>
        <v>0</v>
      </c>
      <c r="G41" s="69">
        <v>5</v>
      </c>
      <c r="H41" s="69">
        <v>2</v>
      </c>
      <c r="I41" s="109">
        <f t="shared" si="11"/>
        <v>7</v>
      </c>
      <c r="J41" s="75">
        <v>0</v>
      </c>
      <c r="K41" s="75">
        <v>0</v>
      </c>
      <c r="L41" s="109">
        <f t="shared" si="12"/>
        <v>0</v>
      </c>
      <c r="M41" s="70"/>
      <c r="N41" s="70"/>
      <c r="O41" s="70"/>
    </row>
    <row r="42" spans="1:15" ht="35.1" customHeight="1">
      <c r="A42" s="126" t="s">
        <v>15</v>
      </c>
      <c r="B42" s="126"/>
      <c r="C42" s="75" t="s">
        <v>8</v>
      </c>
      <c r="D42" s="75">
        <v>0</v>
      </c>
      <c r="E42" s="75">
        <v>0</v>
      </c>
      <c r="F42" s="109">
        <f t="shared" si="10"/>
        <v>0</v>
      </c>
      <c r="G42" s="69">
        <v>13</v>
      </c>
      <c r="H42" s="69">
        <v>12</v>
      </c>
      <c r="I42" s="109">
        <f t="shared" si="11"/>
        <v>25</v>
      </c>
      <c r="J42" s="75">
        <v>0</v>
      </c>
      <c r="K42" s="75">
        <v>0</v>
      </c>
      <c r="L42" s="109">
        <f t="shared" si="12"/>
        <v>0</v>
      </c>
      <c r="M42" s="70"/>
    </row>
    <row r="43" spans="1:15" ht="35.1" customHeight="1">
      <c r="A43" s="126"/>
      <c r="B43" s="126"/>
      <c r="C43" s="75" t="s">
        <v>9</v>
      </c>
      <c r="D43" s="75">
        <v>0</v>
      </c>
      <c r="E43" s="75">
        <v>0</v>
      </c>
      <c r="F43" s="109">
        <f t="shared" si="10"/>
        <v>0</v>
      </c>
      <c r="G43" s="69">
        <v>0</v>
      </c>
      <c r="H43" s="69">
        <v>0</v>
      </c>
      <c r="I43" s="109">
        <f t="shared" si="11"/>
        <v>0</v>
      </c>
      <c r="J43" s="75">
        <v>0</v>
      </c>
      <c r="K43" s="75">
        <v>0</v>
      </c>
      <c r="L43" s="109">
        <f t="shared" si="12"/>
        <v>0</v>
      </c>
      <c r="M43" s="70"/>
    </row>
    <row r="44" spans="1:15" ht="35.1" customHeight="1">
      <c r="A44" s="126"/>
      <c r="B44" s="126"/>
      <c r="C44" s="75" t="s">
        <v>10</v>
      </c>
      <c r="D44" s="75">
        <v>0</v>
      </c>
      <c r="E44" s="75">
        <v>0</v>
      </c>
      <c r="F44" s="109">
        <f t="shared" si="10"/>
        <v>0</v>
      </c>
      <c r="G44" s="75">
        <v>0</v>
      </c>
      <c r="H44" s="75">
        <v>0</v>
      </c>
      <c r="I44" s="109">
        <f t="shared" si="11"/>
        <v>0</v>
      </c>
      <c r="J44" s="75">
        <v>0</v>
      </c>
      <c r="K44" s="75">
        <v>0</v>
      </c>
      <c r="L44" s="109">
        <f t="shared" si="12"/>
        <v>0</v>
      </c>
      <c r="M44" s="70"/>
    </row>
    <row r="45" spans="1:15" ht="35.1" customHeight="1">
      <c r="A45" s="126"/>
      <c r="B45" s="126"/>
      <c r="C45" s="75" t="s">
        <v>11</v>
      </c>
      <c r="D45" s="75">
        <v>0</v>
      </c>
      <c r="E45" s="75">
        <v>0</v>
      </c>
      <c r="F45" s="109">
        <f t="shared" si="10"/>
        <v>0</v>
      </c>
      <c r="G45" s="75">
        <v>0</v>
      </c>
      <c r="H45" s="75">
        <v>0</v>
      </c>
      <c r="I45" s="109">
        <f>SUM(G45:H45)</f>
        <v>0</v>
      </c>
      <c r="J45" s="75">
        <v>0</v>
      </c>
      <c r="K45" s="75">
        <v>0</v>
      </c>
      <c r="L45" s="109">
        <f t="shared" si="12"/>
        <v>0</v>
      </c>
      <c r="M45" s="70"/>
    </row>
    <row r="46" spans="1:15" ht="35.1" customHeight="1">
      <c r="A46" s="126" t="s">
        <v>132</v>
      </c>
      <c r="B46" s="126"/>
      <c r="C46" s="93" t="s">
        <v>8</v>
      </c>
      <c r="D46" s="93">
        <v>0</v>
      </c>
      <c r="E46" s="93">
        <v>0</v>
      </c>
      <c r="F46" s="109">
        <f t="shared" si="10"/>
        <v>0</v>
      </c>
      <c r="G46" s="69">
        <v>5</v>
      </c>
      <c r="H46" s="69">
        <v>3</v>
      </c>
      <c r="I46" s="109">
        <f t="shared" si="11"/>
        <v>8</v>
      </c>
      <c r="J46" s="69">
        <v>0</v>
      </c>
      <c r="K46" s="69">
        <v>3</v>
      </c>
      <c r="L46" s="109">
        <f t="shared" si="12"/>
        <v>3</v>
      </c>
      <c r="M46" s="70"/>
    </row>
    <row r="47" spans="1:15" ht="35.1" customHeight="1">
      <c r="A47" s="126"/>
      <c r="B47" s="126"/>
      <c r="C47" s="93" t="s">
        <v>9</v>
      </c>
      <c r="D47" s="93">
        <v>0</v>
      </c>
      <c r="E47" s="93">
        <v>0</v>
      </c>
      <c r="F47" s="109">
        <f t="shared" si="10"/>
        <v>0</v>
      </c>
      <c r="G47" s="69">
        <v>9</v>
      </c>
      <c r="H47" s="69">
        <v>1</v>
      </c>
      <c r="I47" s="109">
        <f t="shared" si="11"/>
        <v>10</v>
      </c>
      <c r="J47" s="69">
        <v>2</v>
      </c>
      <c r="K47" s="69">
        <v>0</v>
      </c>
      <c r="L47" s="109">
        <f t="shared" si="12"/>
        <v>2</v>
      </c>
      <c r="M47" s="70"/>
    </row>
    <row r="48" spans="1:15" ht="35.1" customHeight="1">
      <c r="A48" s="126"/>
      <c r="B48" s="126"/>
      <c r="C48" s="93" t="s">
        <v>10</v>
      </c>
      <c r="D48" s="93">
        <v>0</v>
      </c>
      <c r="E48" s="93">
        <v>0</v>
      </c>
      <c r="F48" s="109">
        <f t="shared" si="10"/>
        <v>0</v>
      </c>
      <c r="G48" s="69">
        <v>3</v>
      </c>
      <c r="H48" s="69">
        <v>7</v>
      </c>
      <c r="I48" s="109">
        <f t="shared" si="11"/>
        <v>10</v>
      </c>
      <c r="J48" s="69">
        <v>0</v>
      </c>
      <c r="K48" s="69">
        <v>1</v>
      </c>
      <c r="L48" s="109">
        <f t="shared" si="12"/>
        <v>1</v>
      </c>
      <c r="M48" s="70"/>
    </row>
    <row r="49" spans="1:13" ht="35.1" customHeight="1">
      <c r="A49" s="126"/>
      <c r="B49" s="126"/>
      <c r="C49" s="93" t="s">
        <v>11</v>
      </c>
      <c r="D49" s="93">
        <v>0</v>
      </c>
      <c r="E49" s="93">
        <v>0</v>
      </c>
      <c r="F49" s="109">
        <f t="shared" si="10"/>
        <v>0</v>
      </c>
      <c r="G49" s="69">
        <v>2</v>
      </c>
      <c r="H49" s="69">
        <v>3</v>
      </c>
      <c r="I49" s="109">
        <f>SUM(G49:H49)</f>
        <v>5</v>
      </c>
      <c r="J49" s="93">
        <v>0</v>
      </c>
      <c r="K49" s="93">
        <v>0</v>
      </c>
      <c r="L49" s="109">
        <f t="shared" si="12"/>
        <v>0</v>
      </c>
      <c r="M49" s="70"/>
    </row>
    <row r="50" spans="1:13" ht="35.1" customHeight="1">
      <c r="A50" s="126"/>
      <c r="B50" s="126"/>
      <c r="C50" s="93" t="s">
        <v>107</v>
      </c>
      <c r="D50" s="93">
        <v>0</v>
      </c>
      <c r="E50" s="93">
        <v>0</v>
      </c>
      <c r="F50" s="109">
        <f t="shared" si="10"/>
        <v>0</v>
      </c>
      <c r="G50" s="93">
        <v>0</v>
      </c>
      <c r="H50" s="93">
        <v>0</v>
      </c>
      <c r="I50" s="109">
        <f t="shared" si="11"/>
        <v>0</v>
      </c>
      <c r="J50" s="93">
        <v>0</v>
      </c>
      <c r="K50" s="93">
        <v>0</v>
      </c>
      <c r="L50" s="109">
        <f t="shared" si="12"/>
        <v>0</v>
      </c>
      <c r="M50" s="70"/>
    </row>
    <row r="51" spans="1:13" ht="35.1" customHeight="1">
      <c r="A51" s="125" t="s">
        <v>47</v>
      </c>
      <c r="B51" s="125"/>
      <c r="C51" s="93" t="s">
        <v>8</v>
      </c>
      <c r="D51" s="75">
        <v>0</v>
      </c>
      <c r="E51" s="75">
        <v>0</v>
      </c>
      <c r="F51" s="109">
        <f t="shared" si="10"/>
        <v>0</v>
      </c>
      <c r="G51" s="69">
        <v>4</v>
      </c>
      <c r="H51" s="69">
        <v>8</v>
      </c>
      <c r="I51" s="109">
        <f t="shared" si="11"/>
        <v>12</v>
      </c>
      <c r="J51" s="69">
        <v>2</v>
      </c>
      <c r="K51" s="69">
        <v>2</v>
      </c>
      <c r="L51" s="109">
        <f t="shared" si="12"/>
        <v>4</v>
      </c>
      <c r="M51" s="70"/>
    </row>
    <row r="52" spans="1:13" ht="35.1" customHeight="1">
      <c r="A52" s="125"/>
      <c r="B52" s="125"/>
      <c r="C52" s="93" t="s">
        <v>9</v>
      </c>
      <c r="D52" s="75">
        <v>0</v>
      </c>
      <c r="E52" s="75">
        <v>0</v>
      </c>
      <c r="F52" s="109">
        <f t="shared" si="10"/>
        <v>0</v>
      </c>
      <c r="G52" s="69">
        <v>3</v>
      </c>
      <c r="H52" s="69">
        <v>1</v>
      </c>
      <c r="I52" s="109">
        <f t="shared" si="11"/>
        <v>4</v>
      </c>
      <c r="J52" s="75">
        <v>0</v>
      </c>
      <c r="K52" s="75">
        <v>0</v>
      </c>
      <c r="L52" s="109">
        <f t="shared" si="12"/>
        <v>0</v>
      </c>
      <c r="M52" s="70"/>
    </row>
    <row r="53" spans="1:13" ht="35.1" customHeight="1">
      <c r="A53" s="125"/>
      <c r="B53" s="125"/>
      <c r="C53" s="93" t="s">
        <v>10</v>
      </c>
      <c r="D53" s="75">
        <v>0</v>
      </c>
      <c r="E53" s="75">
        <v>0</v>
      </c>
      <c r="F53" s="109">
        <f t="shared" si="10"/>
        <v>0</v>
      </c>
      <c r="G53" s="75">
        <v>0</v>
      </c>
      <c r="H53" s="75">
        <v>0</v>
      </c>
      <c r="I53" s="109">
        <f t="shared" si="11"/>
        <v>0</v>
      </c>
      <c r="J53" s="75">
        <v>0</v>
      </c>
      <c r="K53" s="75">
        <v>0</v>
      </c>
      <c r="L53" s="109">
        <f t="shared" si="12"/>
        <v>0</v>
      </c>
      <c r="M53" s="70"/>
    </row>
    <row r="54" spans="1:13" ht="35.1" customHeight="1">
      <c r="A54" s="125"/>
      <c r="B54" s="125"/>
      <c r="C54" s="75" t="s">
        <v>11</v>
      </c>
      <c r="D54" s="75">
        <v>0</v>
      </c>
      <c r="E54" s="75">
        <v>0</v>
      </c>
      <c r="F54" s="109">
        <f t="shared" si="10"/>
        <v>0</v>
      </c>
      <c r="G54" s="69">
        <v>0</v>
      </c>
      <c r="H54" s="69">
        <v>1</v>
      </c>
      <c r="I54" s="109">
        <f t="shared" si="11"/>
        <v>1</v>
      </c>
      <c r="J54" s="75">
        <v>0</v>
      </c>
      <c r="K54" s="75">
        <v>0</v>
      </c>
      <c r="L54" s="109">
        <f t="shared" si="12"/>
        <v>0</v>
      </c>
      <c r="M54" s="70"/>
    </row>
    <row r="55" spans="1:13" ht="35.1" customHeight="1">
      <c r="A55" s="125" t="s">
        <v>78</v>
      </c>
      <c r="B55" s="125"/>
      <c r="C55" s="93" t="s">
        <v>8</v>
      </c>
      <c r="D55" s="75">
        <v>0</v>
      </c>
      <c r="E55" s="75">
        <v>0</v>
      </c>
      <c r="F55" s="109">
        <f t="shared" si="10"/>
        <v>0</v>
      </c>
      <c r="G55" s="69">
        <v>25</v>
      </c>
      <c r="H55" s="69">
        <v>10</v>
      </c>
      <c r="I55" s="109">
        <f t="shared" si="11"/>
        <v>35</v>
      </c>
      <c r="J55" s="75">
        <v>0</v>
      </c>
      <c r="K55" s="75">
        <v>0</v>
      </c>
      <c r="L55" s="109">
        <f t="shared" si="12"/>
        <v>0</v>
      </c>
      <c r="M55" s="70"/>
    </row>
    <row r="56" spans="1:13" ht="35.1" customHeight="1">
      <c r="A56" s="125"/>
      <c r="B56" s="125"/>
      <c r="C56" s="93" t="s">
        <v>9</v>
      </c>
      <c r="D56" s="75">
        <v>0</v>
      </c>
      <c r="E56" s="75">
        <v>0</v>
      </c>
      <c r="F56" s="109">
        <f t="shared" si="10"/>
        <v>0</v>
      </c>
      <c r="G56" s="69">
        <v>46</v>
      </c>
      <c r="H56" s="69">
        <v>14</v>
      </c>
      <c r="I56" s="109">
        <f t="shared" si="11"/>
        <v>60</v>
      </c>
      <c r="J56" s="75">
        <v>0</v>
      </c>
      <c r="K56" s="75">
        <v>0</v>
      </c>
      <c r="L56" s="109">
        <f t="shared" si="12"/>
        <v>0</v>
      </c>
      <c r="M56" s="70"/>
    </row>
    <row r="57" spans="1:13" ht="35.1" customHeight="1">
      <c r="A57" s="125"/>
      <c r="B57" s="125"/>
      <c r="C57" s="93" t="s">
        <v>10</v>
      </c>
      <c r="D57" s="75">
        <v>0</v>
      </c>
      <c r="E57" s="75">
        <v>0</v>
      </c>
      <c r="F57" s="109">
        <f t="shared" si="10"/>
        <v>0</v>
      </c>
      <c r="G57" s="69">
        <v>17</v>
      </c>
      <c r="H57" s="69">
        <v>16</v>
      </c>
      <c r="I57" s="109">
        <f t="shared" si="11"/>
        <v>33</v>
      </c>
      <c r="J57" s="75">
        <v>0</v>
      </c>
      <c r="K57" s="75">
        <v>0</v>
      </c>
      <c r="L57" s="109">
        <f t="shared" si="12"/>
        <v>0</v>
      </c>
      <c r="M57" s="70"/>
    </row>
    <row r="58" spans="1:13" ht="35.1" customHeight="1">
      <c r="A58" s="125"/>
      <c r="B58" s="125"/>
      <c r="C58" s="93" t="s">
        <v>11</v>
      </c>
      <c r="D58" s="75">
        <v>0</v>
      </c>
      <c r="E58" s="75">
        <v>0</v>
      </c>
      <c r="F58" s="109">
        <f t="shared" si="10"/>
        <v>0</v>
      </c>
      <c r="G58" s="69">
        <v>9</v>
      </c>
      <c r="H58" s="69">
        <v>2</v>
      </c>
      <c r="I58" s="109">
        <f t="shared" si="11"/>
        <v>11</v>
      </c>
      <c r="J58" s="75">
        <v>0</v>
      </c>
      <c r="K58" s="75">
        <v>0</v>
      </c>
      <c r="L58" s="109">
        <f t="shared" si="12"/>
        <v>0</v>
      </c>
      <c r="M58" s="70"/>
    </row>
    <row r="59" spans="1:13" ht="35.1" customHeight="1">
      <c r="A59" s="125" t="s">
        <v>49</v>
      </c>
      <c r="B59" s="125"/>
      <c r="C59" s="93" t="s">
        <v>8</v>
      </c>
      <c r="D59" s="75">
        <v>0</v>
      </c>
      <c r="E59" s="75">
        <v>0</v>
      </c>
      <c r="F59" s="109">
        <f t="shared" si="10"/>
        <v>0</v>
      </c>
      <c r="G59" s="69">
        <v>0</v>
      </c>
      <c r="H59" s="69">
        <v>1</v>
      </c>
      <c r="I59" s="109">
        <f t="shared" si="11"/>
        <v>1</v>
      </c>
      <c r="J59" s="75">
        <v>0</v>
      </c>
      <c r="K59" s="75">
        <v>0</v>
      </c>
      <c r="L59" s="109">
        <f t="shared" si="12"/>
        <v>0</v>
      </c>
      <c r="M59" s="70"/>
    </row>
    <row r="60" spans="1:13" ht="35.1" customHeight="1">
      <c r="A60" s="125"/>
      <c r="B60" s="125"/>
      <c r="C60" s="75" t="s">
        <v>9</v>
      </c>
      <c r="D60" s="75">
        <v>0</v>
      </c>
      <c r="E60" s="75">
        <v>0</v>
      </c>
      <c r="F60" s="109">
        <f t="shared" si="10"/>
        <v>0</v>
      </c>
      <c r="G60" s="75">
        <v>0</v>
      </c>
      <c r="H60" s="75">
        <v>0</v>
      </c>
      <c r="I60" s="109">
        <f t="shared" si="11"/>
        <v>0</v>
      </c>
      <c r="J60" s="75">
        <v>0</v>
      </c>
      <c r="K60" s="75">
        <v>0</v>
      </c>
      <c r="L60" s="109">
        <f t="shared" si="12"/>
        <v>0</v>
      </c>
      <c r="M60" s="70"/>
    </row>
    <row r="61" spans="1:13" ht="35.1" customHeight="1">
      <c r="A61" s="125"/>
      <c r="B61" s="125"/>
      <c r="C61" s="75" t="s">
        <v>10</v>
      </c>
      <c r="D61" s="75">
        <v>0</v>
      </c>
      <c r="E61" s="75">
        <v>0</v>
      </c>
      <c r="F61" s="109">
        <f t="shared" si="10"/>
        <v>0</v>
      </c>
      <c r="G61" s="75">
        <v>0</v>
      </c>
      <c r="H61" s="75">
        <v>0</v>
      </c>
      <c r="I61" s="109">
        <f t="shared" si="11"/>
        <v>0</v>
      </c>
      <c r="J61" s="75">
        <v>0</v>
      </c>
      <c r="K61" s="75">
        <v>0</v>
      </c>
      <c r="L61" s="109">
        <f t="shared" si="12"/>
        <v>0</v>
      </c>
      <c r="M61" s="70"/>
    </row>
    <row r="62" spans="1:13" ht="35.1" customHeight="1">
      <c r="A62" s="125"/>
      <c r="B62" s="125"/>
      <c r="C62" s="75" t="s">
        <v>11</v>
      </c>
      <c r="D62" s="75">
        <v>0</v>
      </c>
      <c r="E62" s="75">
        <v>0</v>
      </c>
      <c r="F62" s="109">
        <f t="shared" si="10"/>
        <v>0</v>
      </c>
      <c r="G62" s="75">
        <v>0</v>
      </c>
      <c r="H62" s="75">
        <v>0</v>
      </c>
      <c r="I62" s="109">
        <f t="shared" si="11"/>
        <v>0</v>
      </c>
      <c r="J62" s="75">
        <v>0</v>
      </c>
      <c r="K62" s="75">
        <v>0</v>
      </c>
      <c r="L62" s="109">
        <f t="shared" si="12"/>
        <v>0</v>
      </c>
      <c r="M62" s="70"/>
    </row>
    <row r="63" spans="1:13" ht="35.1" customHeight="1">
      <c r="A63" s="125"/>
      <c r="B63" s="125"/>
      <c r="C63" s="93" t="s">
        <v>12</v>
      </c>
      <c r="D63" s="75">
        <v>0</v>
      </c>
      <c r="E63" s="75">
        <v>0</v>
      </c>
      <c r="F63" s="109">
        <f t="shared" si="10"/>
        <v>0</v>
      </c>
      <c r="G63" s="75">
        <v>0</v>
      </c>
      <c r="H63" s="75">
        <v>0</v>
      </c>
      <c r="I63" s="109">
        <f t="shared" si="11"/>
        <v>0</v>
      </c>
      <c r="J63" s="75">
        <v>0</v>
      </c>
      <c r="K63" s="75">
        <v>0</v>
      </c>
      <c r="L63" s="109">
        <f t="shared" si="12"/>
        <v>0</v>
      </c>
      <c r="M63" s="70"/>
    </row>
    <row r="64" spans="1:13" ht="35.1" customHeight="1">
      <c r="A64" s="126" t="s">
        <v>113</v>
      </c>
      <c r="B64" s="126"/>
      <c r="C64" s="75" t="s">
        <v>10</v>
      </c>
      <c r="D64" s="75">
        <v>0</v>
      </c>
      <c r="E64" s="75">
        <v>0</v>
      </c>
      <c r="F64" s="109">
        <f t="shared" si="10"/>
        <v>0</v>
      </c>
      <c r="G64" s="75">
        <v>0</v>
      </c>
      <c r="H64" s="75">
        <v>0</v>
      </c>
      <c r="I64" s="109">
        <f t="shared" si="11"/>
        <v>0</v>
      </c>
      <c r="J64" s="75">
        <v>0</v>
      </c>
      <c r="K64" s="75">
        <v>0</v>
      </c>
      <c r="L64" s="109">
        <f t="shared" si="12"/>
        <v>0</v>
      </c>
      <c r="M64" s="70"/>
    </row>
    <row r="65" spans="1:15" ht="35.1" customHeight="1">
      <c r="A65" s="125" t="s">
        <v>18</v>
      </c>
      <c r="B65" s="125"/>
      <c r="C65" s="75" t="s">
        <v>9</v>
      </c>
      <c r="D65" s="75">
        <v>0</v>
      </c>
      <c r="E65" s="75">
        <v>0</v>
      </c>
      <c r="F65" s="109">
        <f t="shared" si="10"/>
        <v>0</v>
      </c>
      <c r="G65" s="75">
        <v>0</v>
      </c>
      <c r="H65" s="75">
        <v>0</v>
      </c>
      <c r="I65" s="109">
        <f t="shared" si="11"/>
        <v>0</v>
      </c>
      <c r="J65" s="75">
        <v>0</v>
      </c>
      <c r="K65" s="75">
        <v>0</v>
      </c>
      <c r="L65" s="109">
        <f t="shared" si="12"/>
        <v>0</v>
      </c>
      <c r="M65" s="70"/>
    </row>
    <row r="66" spans="1:15" ht="35.1" customHeight="1">
      <c r="A66" s="125"/>
      <c r="B66" s="125"/>
      <c r="C66" s="75" t="s">
        <v>10</v>
      </c>
      <c r="D66" s="75">
        <v>0</v>
      </c>
      <c r="E66" s="75">
        <v>0</v>
      </c>
      <c r="F66" s="109">
        <f t="shared" si="10"/>
        <v>0</v>
      </c>
      <c r="G66" s="75">
        <v>0</v>
      </c>
      <c r="H66" s="75">
        <v>0</v>
      </c>
      <c r="I66" s="109">
        <f t="shared" si="11"/>
        <v>0</v>
      </c>
      <c r="J66" s="75">
        <v>0</v>
      </c>
      <c r="K66" s="75">
        <v>0</v>
      </c>
      <c r="L66" s="109">
        <f t="shared" si="12"/>
        <v>0</v>
      </c>
      <c r="M66" s="70"/>
    </row>
    <row r="67" spans="1:15" ht="35.1" customHeight="1">
      <c r="A67" s="226" t="s">
        <v>126</v>
      </c>
      <c r="B67" s="226"/>
      <c r="C67" s="93" t="s">
        <v>11</v>
      </c>
      <c r="D67" s="75">
        <v>0</v>
      </c>
      <c r="E67" s="75">
        <v>0</v>
      </c>
      <c r="F67" s="109">
        <f t="shared" si="10"/>
        <v>0</v>
      </c>
      <c r="G67" s="69">
        <v>1</v>
      </c>
      <c r="H67" s="69">
        <v>1</v>
      </c>
      <c r="I67" s="109">
        <f t="shared" si="11"/>
        <v>2</v>
      </c>
      <c r="J67" s="75">
        <v>0</v>
      </c>
      <c r="K67" s="75">
        <v>0</v>
      </c>
      <c r="L67" s="109">
        <f t="shared" si="12"/>
        <v>0</v>
      </c>
      <c r="M67" s="70"/>
    </row>
    <row r="68" spans="1:15" ht="35.1" customHeight="1">
      <c r="A68" s="226"/>
      <c r="B68" s="226"/>
      <c r="C68" s="93" t="s">
        <v>107</v>
      </c>
      <c r="D68" s="75">
        <v>0</v>
      </c>
      <c r="E68" s="75">
        <v>0</v>
      </c>
      <c r="F68" s="109">
        <f t="shared" si="10"/>
        <v>0</v>
      </c>
      <c r="G68" s="75">
        <v>0</v>
      </c>
      <c r="H68" s="75">
        <v>0</v>
      </c>
      <c r="I68" s="109">
        <f t="shared" si="11"/>
        <v>0</v>
      </c>
      <c r="J68" s="75">
        <v>0</v>
      </c>
      <c r="K68" s="75">
        <v>0</v>
      </c>
      <c r="L68" s="109">
        <f t="shared" si="12"/>
        <v>0</v>
      </c>
      <c r="M68" s="70"/>
      <c r="N68" s="70"/>
      <c r="O68" s="70"/>
    </row>
    <row r="69" spans="1:15" ht="35.1" customHeight="1">
      <c r="A69" s="125" t="s">
        <v>20</v>
      </c>
      <c r="B69" s="125"/>
      <c r="C69" s="93" t="s">
        <v>8</v>
      </c>
      <c r="D69" s="75">
        <v>0</v>
      </c>
      <c r="E69" s="75">
        <v>0</v>
      </c>
      <c r="F69" s="109">
        <f t="shared" si="10"/>
        <v>0</v>
      </c>
      <c r="G69" s="69">
        <v>24</v>
      </c>
      <c r="H69" s="69">
        <v>17</v>
      </c>
      <c r="I69" s="109">
        <f t="shared" si="11"/>
        <v>41</v>
      </c>
      <c r="J69" s="69">
        <v>3</v>
      </c>
      <c r="K69" s="69">
        <v>0</v>
      </c>
      <c r="L69" s="109">
        <f t="shared" si="12"/>
        <v>3</v>
      </c>
      <c r="M69" s="70"/>
      <c r="N69" s="70"/>
      <c r="O69" s="70"/>
    </row>
    <row r="70" spans="1:15" ht="35.1" customHeight="1">
      <c r="A70" s="125"/>
      <c r="B70" s="125"/>
      <c r="C70" s="75" t="s">
        <v>9</v>
      </c>
      <c r="D70" s="75">
        <v>0</v>
      </c>
      <c r="E70" s="75">
        <v>0</v>
      </c>
      <c r="F70" s="109">
        <f t="shared" si="10"/>
        <v>0</v>
      </c>
      <c r="G70" s="69">
        <v>26</v>
      </c>
      <c r="H70" s="69">
        <v>6</v>
      </c>
      <c r="I70" s="109">
        <f t="shared" si="11"/>
        <v>32</v>
      </c>
      <c r="J70" s="69">
        <v>7</v>
      </c>
      <c r="K70" s="69">
        <v>4</v>
      </c>
      <c r="L70" s="109">
        <f t="shared" si="12"/>
        <v>11</v>
      </c>
      <c r="M70" s="70"/>
      <c r="N70" s="70"/>
      <c r="O70" s="70"/>
    </row>
    <row r="71" spans="1:15" ht="35.1" customHeight="1">
      <c r="A71" s="125"/>
      <c r="B71" s="125"/>
      <c r="C71" s="75" t="s">
        <v>10</v>
      </c>
      <c r="D71" s="95">
        <v>0</v>
      </c>
      <c r="E71" s="95">
        <v>0</v>
      </c>
      <c r="F71" s="109">
        <f t="shared" si="10"/>
        <v>0</v>
      </c>
      <c r="G71" s="69">
        <v>14</v>
      </c>
      <c r="H71" s="69">
        <v>9</v>
      </c>
      <c r="I71" s="109">
        <f t="shared" si="11"/>
        <v>23</v>
      </c>
      <c r="J71" s="69">
        <v>4</v>
      </c>
      <c r="K71" s="69">
        <v>1</v>
      </c>
      <c r="L71" s="109">
        <f t="shared" si="12"/>
        <v>5</v>
      </c>
      <c r="M71" s="70"/>
      <c r="N71" s="70"/>
      <c r="O71" s="70"/>
    </row>
    <row r="72" spans="1:15" ht="35.1" customHeight="1">
      <c r="A72" s="125"/>
      <c r="B72" s="125"/>
      <c r="C72" s="75" t="s">
        <v>11</v>
      </c>
      <c r="D72" s="95">
        <v>0</v>
      </c>
      <c r="E72" s="95">
        <v>0</v>
      </c>
      <c r="F72" s="109">
        <f t="shared" si="10"/>
        <v>0</v>
      </c>
      <c r="G72" s="69">
        <v>8</v>
      </c>
      <c r="H72" s="69">
        <v>9</v>
      </c>
      <c r="I72" s="109">
        <f t="shared" si="11"/>
        <v>17</v>
      </c>
      <c r="J72" s="69">
        <v>3</v>
      </c>
      <c r="K72" s="69">
        <v>0</v>
      </c>
      <c r="L72" s="109">
        <f t="shared" si="12"/>
        <v>3</v>
      </c>
      <c r="M72" s="70"/>
      <c r="N72" s="70"/>
      <c r="O72" s="70"/>
    </row>
    <row r="73" spans="1:15" ht="35.1" customHeight="1">
      <c r="A73" s="125"/>
      <c r="B73" s="125"/>
      <c r="C73" s="75" t="s">
        <v>12</v>
      </c>
      <c r="D73" s="95">
        <v>0</v>
      </c>
      <c r="E73" s="95">
        <v>0</v>
      </c>
      <c r="F73" s="109">
        <f t="shared" si="10"/>
        <v>0</v>
      </c>
      <c r="G73" s="69">
        <v>7</v>
      </c>
      <c r="H73" s="69">
        <v>4</v>
      </c>
      <c r="I73" s="109">
        <f t="shared" si="11"/>
        <v>11</v>
      </c>
      <c r="J73" s="95">
        <v>4</v>
      </c>
      <c r="K73" s="95">
        <v>2</v>
      </c>
      <c r="L73" s="109">
        <f t="shared" si="12"/>
        <v>6</v>
      </c>
      <c r="M73" s="70"/>
      <c r="N73" s="70"/>
    </row>
    <row r="74" spans="1:15" ht="35.1" customHeight="1">
      <c r="A74" s="126" t="s">
        <v>28</v>
      </c>
      <c r="B74" s="126"/>
      <c r="C74" s="75" t="s">
        <v>11</v>
      </c>
      <c r="D74" s="95">
        <v>0</v>
      </c>
      <c r="E74" s="95">
        <v>0</v>
      </c>
      <c r="F74" s="109">
        <f t="shared" si="10"/>
        <v>0</v>
      </c>
      <c r="G74" s="69">
        <v>3</v>
      </c>
      <c r="H74" s="69">
        <v>2</v>
      </c>
      <c r="I74" s="109">
        <f t="shared" si="11"/>
        <v>5</v>
      </c>
      <c r="J74" s="69">
        <v>2</v>
      </c>
      <c r="K74" s="69">
        <v>0</v>
      </c>
      <c r="L74" s="109">
        <f t="shared" si="12"/>
        <v>2</v>
      </c>
      <c r="M74" s="70"/>
      <c r="N74" s="70"/>
    </row>
    <row r="75" spans="1:15" ht="35.1" customHeight="1">
      <c r="A75" s="125" t="s">
        <v>26</v>
      </c>
      <c r="B75" s="125"/>
      <c r="C75" s="93" t="s">
        <v>8</v>
      </c>
      <c r="D75" s="95">
        <v>0</v>
      </c>
      <c r="E75" s="95">
        <v>0</v>
      </c>
      <c r="F75" s="109">
        <f t="shared" si="10"/>
        <v>0</v>
      </c>
      <c r="G75" s="69">
        <v>34</v>
      </c>
      <c r="H75" s="69">
        <v>14</v>
      </c>
      <c r="I75" s="109">
        <f t="shared" si="11"/>
        <v>48</v>
      </c>
      <c r="J75" s="69">
        <v>13</v>
      </c>
      <c r="K75" s="69">
        <v>5</v>
      </c>
      <c r="L75" s="109">
        <f t="shared" si="12"/>
        <v>18</v>
      </c>
      <c r="M75" s="70"/>
      <c r="N75" s="70"/>
    </row>
    <row r="76" spans="1:15" ht="35.1" customHeight="1">
      <c r="A76" s="125"/>
      <c r="B76" s="125"/>
      <c r="C76" s="75" t="s">
        <v>9</v>
      </c>
      <c r="D76" s="95">
        <v>0</v>
      </c>
      <c r="E76" s="95">
        <v>0</v>
      </c>
      <c r="F76" s="109">
        <f t="shared" si="10"/>
        <v>0</v>
      </c>
      <c r="G76" s="69">
        <v>16</v>
      </c>
      <c r="H76" s="69">
        <v>4</v>
      </c>
      <c r="I76" s="109">
        <f t="shared" si="11"/>
        <v>20</v>
      </c>
      <c r="J76" s="69">
        <v>6</v>
      </c>
      <c r="K76" s="69">
        <v>2</v>
      </c>
      <c r="L76" s="109">
        <f t="shared" si="12"/>
        <v>8</v>
      </c>
      <c r="M76" s="70"/>
      <c r="N76" s="70"/>
    </row>
    <row r="77" spans="1:15" ht="35.1" customHeight="1">
      <c r="A77" s="125"/>
      <c r="B77" s="125"/>
      <c r="C77" s="75" t="s">
        <v>10</v>
      </c>
      <c r="D77" s="95">
        <v>0</v>
      </c>
      <c r="E77" s="95">
        <v>0</v>
      </c>
      <c r="F77" s="109">
        <f t="shared" si="10"/>
        <v>0</v>
      </c>
      <c r="G77" s="69">
        <v>8</v>
      </c>
      <c r="H77" s="69">
        <v>7</v>
      </c>
      <c r="I77" s="109">
        <f t="shared" si="11"/>
        <v>15</v>
      </c>
      <c r="J77" s="69">
        <v>5</v>
      </c>
      <c r="K77" s="69">
        <v>2</v>
      </c>
      <c r="L77" s="109">
        <f t="shared" si="12"/>
        <v>7</v>
      </c>
      <c r="M77" s="70"/>
      <c r="N77" s="70"/>
    </row>
    <row r="78" spans="1:15" ht="35.1" customHeight="1">
      <c r="A78" s="125"/>
      <c r="B78" s="125"/>
      <c r="C78" s="75" t="s">
        <v>11</v>
      </c>
      <c r="D78" s="95">
        <v>0</v>
      </c>
      <c r="E78" s="95">
        <v>0</v>
      </c>
      <c r="F78" s="109">
        <f t="shared" si="10"/>
        <v>0</v>
      </c>
      <c r="G78" s="95">
        <v>0</v>
      </c>
      <c r="H78" s="95">
        <v>0</v>
      </c>
      <c r="I78" s="109">
        <f t="shared" si="11"/>
        <v>0</v>
      </c>
      <c r="J78" s="95">
        <v>0</v>
      </c>
      <c r="K78" s="95">
        <v>0</v>
      </c>
      <c r="L78" s="109">
        <f t="shared" si="12"/>
        <v>0</v>
      </c>
      <c r="M78" s="70"/>
    </row>
    <row r="79" spans="1:15" ht="35.1" customHeight="1">
      <c r="A79" s="125"/>
      <c r="B79" s="125"/>
      <c r="C79" s="75" t="s">
        <v>12</v>
      </c>
      <c r="D79" s="95">
        <v>0</v>
      </c>
      <c r="E79" s="95">
        <v>0</v>
      </c>
      <c r="F79" s="109">
        <f t="shared" si="10"/>
        <v>0</v>
      </c>
      <c r="G79" s="95">
        <v>0</v>
      </c>
      <c r="H79" s="95">
        <v>0</v>
      </c>
      <c r="I79" s="109">
        <f t="shared" si="11"/>
        <v>0</v>
      </c>
      <c r="J79" s="95">
        <v>0</v>
      </c>
      <c r="K79" s="95">
        <v>0</v>
      </c>
      <c r="L79" s="109">
        <f t="shared" si="12"/>
        <v>0</v>
      </c>
      <c r="M79" s="70"/>
    </row>
    <row r="80" spans="1:15" ht="35.1" customHeight="1">
      <c r="A80" s="125" t="s">
        <v>135</v>
      </c>
      <c r="B80" s="125"/>
      <c r="C80" s="93" t="s">
        <v>8</v>
      </c>
      <c r="D80" s="93">
        <v>0</v>
      </c>
      <c r="E80" s="93">
        <v>0</v>
      </c>
      <c r="F80" s="109">
        <f t="shared" si="10"/>
        <v>0</v>
      </c>
      <c r="G80" s="69">
        <v>37</v>
      </c>
      <c r="H80" s="69">
        <v>46</v>
      </c>
      <c r="I80" s="109">
        <f t="shared" si="11"/>
        <v>83</v>
      </c>
      <c r="J80" s="69">
        <v>27</v>
      </c>
      <c r="K80" s="69">
        <v>7</v>
      </c>
      <c r="L80" s="109">
        <f t="shared" si="12"/>
        <v>34</v>
      </c>
      <c r="M80" s="70"/>
    </row>
    <row r="81" spans="1:14" ht="35.1" customHeight="1">
      <c r="A81" s="125"/>
      <c r="B81" s="125"/>
      <c r="C81" s="93" t="s">
        <v>9</v>
      </c>
      <c r="D81" s="93">
        <v>0</v>
      </c>
      <c r="E81" s="93">
        <v>0</v>
      </c>
      <c r="F81" s="109">
        <f t="shared" si="10"/>
        <v>0</v>
      </c>
      <c r="G81" s="69">
        <v>14</v>
      </c>
      <c r="H81" s="69">
        <v>7</v>
      </c>
      <c r="I81" s="109">
        <f t="shared" si="11"/>
        <v>21</v>
      </c>
      <c r="J81" s="69">
        <v>1</v>
      </c>
      <c r="K81" s="69">
        <v>4</v>
      </c>
      <c r="L81" s="109">
        <f t="shared" si="12"/>
        <v>5</v>
      </c>
      <c r="M81" s="70"/>
    </row>
    <row r="82" spans="1:14" ht="35.1" customHeight="1">
      <c r="A82" s="125"/>
      <c r="B82" s="125"/>
      <c r="C82" s="93" t="s">
        <v>10</v>
      </c>
      <c r="D82" s="93">
        <v>0</v>
      </c>
      <c r="E82" s="93">
        <v>0</v>
      </c>
      <c r="F82" s="109">
        <f t="shared" si="10"/>
        <v>0</v>
      </c>
      <c r="G82" s="69">
        <v>6</v>
      </c>
      <c r="H82" s="69">
        <v>6</v>
      </c>
      <c r="I82" s="109">
        <f t="shared" si="11"/>
        <v>12</v>
      </c>
      <c r="J82" s="69">
        <v>4</v>
      </c>
      <c r="K82" s="69">
        <v>0</v>
      </c>
      <c r="L82" s="109">
        <f t="shared" si="12"/>
        <v>4</v>
      </c>
      <c r="M82" s="70"/>
    </row>
    <row r="83" spans="1:14" ht="35.1" customHeight="1">
      <c r="A83" s="125"/>
      <c r="B83" s="125"/>
      <c r="C83" s="93" t="s">
        <v>11</v>
      </c>
      <c r="D83" s="93">
        <v>0</v>
      </c>
      <c r="E83" s="93">
        <v>0</v>
      </c>
      <c r="F83" s="109">
        <f t="shared" si="10"/>
        <v>0</v>
      </c>
      <c r="G83" s="69">
        <v>2</v>
      </c>
      <c r="H83" s="69">
        <v>6</v>
      </c>
      <c r="I83" s="109">
        <f t="shared" si="11"/>
        <v>8</v>
      </c>
      <c r="J83" s="93">
        <v>0</v>
      </c>
      <c r="K83" s="93">
        <v>0</v>
      </c>
      <c r="L83" s="109">
        <f t="shared" si="12"/>
        <v>0</v>
      </c>
      <c r="M83" s="70"/>
    </row>
    <row r="84" spans="1:14" ht="35.1" customHeight="1">
      <c r="A84" s="125"/>
      <c r="B84" s="125"/>
      <c r="C84" s="93" t="s">
        <v>12</v>
      </c>
      <c r="D84" s="93">
        <v>0</v>
      </c>
      <c r="E84" s="93">
        <v>0</v>
      </c>
      <c r="F84" s="109">
        <f t="shared" si="10"/>
        <v>0</v>
      </c>
      <c r="G84" s="93">
        <v>0</v>
      </c>
      <c r="H84" s="93">
        <v>0</v>
      </c>
      <c r="I84" s="109">
        <f t="shared" si="11"/>
        <v>0</v>
      </c>
      <c r="J84" s="93">
        <v>0</v>
      </c>
      <c r="K84" s="93">
        <v>0</v>
      </c>
      <c r="L84" s="109">
        <f t="shared" si="12"/>
        <v>0</v>
      </c>
      <c r="M84" s="70"/>
      <c r="N84" s="70"/>
    </row>
    <row r="85" spans="1:14" ht="35.1" customHeight="1">
      <c r="A85" s="125" t="s">
        <v>136</v>
      </c>
      <c r="B85" s="125"/>
      <c r="C85" s="93" t="s">
        <v>8</v>
      </c>
      <c r="D85" s="93">
        <v>0</v>
      </c>
      <c r="E85" s="93">
        <v>0</v>
      </c>
      <c r="F85" s="109">
        <f t="shared" si="10"/>
        <v>0</v>
      </c>
      <c r="G85" s="69">
        <v>41</v>
      </c>
      <c r="H85" s="69">
        <v>35</v>
      </c>
      <c r="I85" s="109">
        <f t="shared" si="11"/>
        <v>76</v>
      </c>
      <c r="J85" s="69">
        <v>1</v>
      </c>
      <c r="K85" s="69">
        <v>0</v>
      </c>
      <c r="L85" s="109">
        <f t="shared" si="12"/>
        <v>1</v>
      </c>
      <c r="M85" s="70"/>
      <c r="N85" s="70"/>
    </row>
    <row r="86" spans="1:14" ht="35.1" customHeight="1">
      <c r="A86" s="125"/>
      <c r="B86" s="125"/>
      <c r="C86" s="93" t="s">
        <v>9</v>
      </c>
      <c r="D86" s="93">
        <v>0</v>
      </c>
      <c r="E86" s="93">
        <v>0</v>
      </c>
      <c r="F86" s="109">
        <f t="shared" si="10"/>
        <v>0</v>
      </c>
      <c r="G86" s="69">
        <v>18</v>
      </c>
      <c r="H86" s="69">
        <v>21</v>
      </c>
      <c r="I86" s="109">
        <f t="shared" si="11"/>
        <v>39</v>
      </c>
      <c r="J86" s="69">
        <v>4</v>
      </c>
      <c r="K86" s="69">
        <v>4</v>
      </c>
      <c r="L86" s="109">
        <f t="shared" si="12"/>
        <v>8</v>
      </c>
      <c r="M86" s="70"/>
      <c r="N86" s="70"/>
    </row>
    <row r="87" spans="1:14" ht="35.1" customHeight="1">
      <c r="A87" s="125"/>
      <c r="B87" s="125"/>
      <c r="C87" s="93" t="s">
        <v>10</v>
      </c>
      <c r="D87" s="93">
        <v>0</v>
      </c>
      <c r="E87" s="93">
        <v>0</v>
      </c>
      <c r="F87" s="109">
        <f t="shared" si="10"/>
        <v>0</v>
      </c>
      <c r="G87" s="69">
        <v>8</v>
      </c>
      <c r="H87" s="69">
        <v>6</v>
      </c>
      <c r="I87" s="109">
        <f t="shared" si="11"/>
        <v>14</v>
      </c>
      <c r="J87" s="69">
        <v>3</v>
      </c>
      <c r="K87" s="69">
        <v>1</v>
      </c>
      <c r="L87" s="109">
        <f t="shared" si="12"/>
        <v>4</v>
      </c>
      <c r="M87" s="70"/>
    </row>
    <row r="88" spans="1:14" ht="35.1" customHeight="1">
      <c r="A88" s="125"/>
      <c r="B88" s="125"/>
      <c r="C88" s="93" t="s">
        <v>11</v>
      </c>
      <c r="D88" s="93">
        <v>0</v>
      </c>
      <c r="E88" s="93">
        <v>0</v>
      </c>
      <c r="F88" s="109">
        <f t="shared" si="10"/>
        <v>0</v>
      </c>
      <c r="G88" s="69">
        <v>6</v>
      </c>
      <c r="H88" s="69">
        <v>3</v>
      </c>
      <c r="I88" s="109">
        <f t="shared" si="11"/>
        <v>9</v>
      </c>
      <c r="J88" s="93">
        <v>0</v>
      </c>
      <c r="K88" s="93">
        <v>0</v>
      </c>
      <c r="L88" s="109">
        <f t="shared" si="12"/>
        <v>0</v>
      </c>
      <c r="M88" s="70"/>
    </row>
    <row r="89" spans="1:14" ht="35.1" customHeight="1">
      <c r="A89" s="125"/>
      <c r="B89" s="125"/>
      <c r="C89" s="93" t="s">
        <v>12</v>
      </c>
      <c r="D89" s="93">
        <v>0</v>
      </c>
      <c r="E89" s="93">
        <v>0</v>
      </c>
      <c r="F89" s="109">
        <f t="shared" si="10"/>
        <v>0</v>
      </c>
      <c r="G89" s="93">
        <v>0</v>
      </c>
      <c r="H89" s="93">
        <v>0</v>
      </c>
      <c r="I89" s="109">
        <f t="shared" si="11"/>
        <v>0</v>
      </c>
      <c r="J89" s="93">
        <v>0</v>
      </c>
      <c r="K89" s="93">
        <v>0</v>
      </c>
      <c r="L89" s="109">
        <f t="shared" si="12"/>
        <v>0</v>
      </c>
      <c r="M89" s="70"/>
    </row>
    <row r="90" spans="1:14" ht="35.1" customHeight="1">
      <c r="A90" s="125" t="s">
        <v>35</v>
      </c>
      <c r="B90" s="125"/>
      <c r="C90" s="93" t="s">
        <v>8</v>
      </c>
      <c r="D90" s="95">
        <v>0</v>
      </c>
      <c r="E90" s="95">
        <v>0</v>
      </c>
      <c r="F90" s="109">
        <f t="shared" si="10"/>
        <v>0</v>
      </c>
      <c r="G90" s="69">
        <v>3</v>
      </c>
      <c r="H90" s="69">
        <v>4</v>
      </c>
      <c r="I90" s="109">
        <f t="shared" si="11"/>
        <v>7</v>
      </c>
      <c r="J90" s="69">
        <v>5</v>
      </c>
      <c r="K90" s="69">
        <v>1</v>
      </c>
      <c r="L90" s="109">
        <f t="shared" si="12"/>
        <v>6</v>
      </c>
      <c r="M90" s="70"/>
    </row>
    <row r="91" spans="1:14" ht="35.1" customHeight="1">
      <c r="A91" s="125"/>
      <c r="B91" s="125"/>
      <c r="C91" s="75" t="s">
        <v>9</v>
      </c>
      <c r="D91" s="95">
        <v>0</v>
      </c>
      <c r="E91" s="95">
        <v>0</v>
      </c>
      <c r="F91" s="109">
        <f t="shared" si="10"/>
        <v>0</v>
      </c>
      <c r="G91" s="69">
        <v>2</v>
      </c>
      <c r="H91" s="69">
        <v>0</v>
      </c>
      <c r="I91" s="109">
        <f t="shared" si="11"/>
        <v>2</v>
      </c>
      <c r="J91" s="69">
        <v>2</v>
      </c>
      <c r="K91" s="69">
        <v>0</v>
      </c>
      <c r="L91" s="109">
        <f t="shared" si="12"/>
        <v>2</v>
      </c>
      <c r="M91" s="70"/>
    </row>
    <row r="92" spans="1:14" ht="35.1" customHeight="1">
      <c r="A92" s="125"/>
      <c r="B92" s="125"/>
      <c r="C92" s="75" t="s">
        <v>10</v>
      </c>
      <c r="D92" s="95">
        <v>0</v>
      </c>
      <c r="E92" s="95">
        <v>0</v>
      </c>
      <c r="F92" s="109">
        <f t="shared" si="10"/>
        <v>0</v>
      </c>
      <c r="G92" s="95">
        <v>0</v>
      </c>
      <c r="H92" s="95">
        <v>0</v>
      </c>
      <c r="I92" s="109">
        <f t="shared" si="11"/>
        <v>0</v>
      </c>
      <c r="J92" s="95">
        <v>0</v>
      </c>
      <c r="K92" s="95">
        <v>0</v>
      </c>
      <c r="L92" s="109">
        <f t="shared" si="12"/>
        <v>0</v>
      </c>
    </row>
    <row r="93" spans="1:14" ht="35.1" customHeight="1">
      <c r="A93" s="125"/>
      <c r="B93" s="125"/>
      <c r="C93" s="75" t="s">
        <v>11</v>
      </c>
      <c r="D93" s="95">
        <v>0</v>
      </c>
      <c r="E93" s="95">
        <v>0</v>
      </c>
      <c r="F93" s="109">
        <f t="shared" si="10"/>
        <v>0</v>
      </c>
      <c r="G93" s="95">
        <v>0</v>
      </c>
      <c r="H93" s="95">
        <v>0</v>
      </c>
      <c r="I93" s="109">
        <f t="shared" si="11"/>
        <v>0</v>
      </c>
      <c r="J93" s="95">
        <v>0</v>
      </c>
      <c r="K93" s="95">
        <v>0</v>
      </c>
      <c r="L93" s="109">
        <f t="shared" si="12"/>
        <v>0</v>
      </c>
    </row>
    <row r="94" spans="1:14" ht="35.1" customHeight="1">
      <c r="A94" s="125"/>
      <c r="B94" s="125"/>
      <c r="C94" s="75" t="s">
        <v>12</v>
      </c>
      <c r="D94" s="95">
        <v>0</v>
      </c>
      <c r="E94" s="95">
        <v>0</v>
      </c>
      <c r="F94" s="109">
        <f t="shared" si="10"/>
        <v>0</v>
      </c>
      <c r="G94" s="95">
        <v>0</v>
      </c>
      <c r="H94" s="95">
        <v>0</v>
      </c>
      <c r="I94" s="109">
        <f t="shared" si="11"/>
        <v>0</v>
      </c>
      <c r="J94" s="95">
        <v>0</v>
      </c>
      <c r="K94" s="95">
        <v>0</v>
      </c>
      <c r="L94" s="109">
        <f t="shared" si="12"/>
        <v>0</v>
      </c>
    </row>
    <row r="95" spans="1:14" ht="35.1" customHeight="1">
      <c r="A95" s="125" t="s">
        <v>133</v>
      </c>
      <c r="B95" s="125"/>
      <c r="C95" s="93" t="s">
        <v>8</v>
      </c>
      <c r="D95" s="93">
        <v>0</v>
      </c>
      <c r="E95" s="93">
        <v>0</v>
      </c>
      <c r="F95" s="109">
        <f t="shared" si="10"/>
        <v>0</v>
      </c>
      <c r="G95" s="69">
        <v>17</v>
      </c>
      <c r="H95" s="69">
        <v>25</v>
      </c>
      <c r="I95" s="109">
        <f t="shared" si="11"/>
        <v>42</v>
      </c>
      <c r="J95" s="69">
        <v>9</v>
      </c>
      <c r="K95" s="69">
        <v>7</v>
      </c>
      <c r="L95" s="109">
        <f t="shared" si="12"/>
        <v>16</v>
      </c>
    </row>
    <row r="96" spans="1:14" ht="35.1" customHeight="1">
      <c r="A96" s="125"/>
      <c r="B96" s="125"/>
      <c r="C96" s="93" t="s">
        <v>9</v>
      </c>
      <c r="D96" s="93">
        <v>0</v>
      </c>
      <c r="E96" s="93">
        <v>0</v>
      </c>
      <c r="F96" s="109">
        <f t="shared" si="10"/>
        <v>0</v>
      </c>
      <c r="G96" s="93">
        <v>0</v>
      </c>
      <c r="H96" s="93">
        <v>0</v>
      </c>
      <c r="I96" s="109">
        <f t="shared" si="11"/>
        <v>0</v>
      </c>
      <c r="J96" s="93">
        <v>0</v>
      </c>
      <c r="K96" s="93">
        <v>0</v>
      </c>
      <c r="L96" s="109">
        <f t="shared" si="12"/>
        <v>0</v>
      </c>
    </row>
    <row r="97" spans="1:13" ht="35.1" customHeight="1">
      <c r="A97" s="125"/>
      <c r="B97" s="125"/>
      <c r="C97" s="93" t="s">
        <v>10</v>
      </c>
      <c r="D97" s="93">
        <v>0</v>
      </c>
      <c r="E97" s="93">
        <v>0</v>
      </c>
      <c r="F97" s="109">
        <f t="shared" si="10"/>
        <v>0</v>
      </c>
      <c r="G97" s="93">
        <v>0</v>
      </c>
      <c r="H97" s="93">
        <v>0</v>
      </c>
      <c r="I97" s="109">
        <f t="shared" si="11"/>
        <v>0</v>
      </c>
      <c r="J97" s="93">
        <v>0</v>
      </c>
      <c r="K97" s="93">
        <v>0</v>
      </c>
      <c r="L97" s="109">
        <f t="shared" si="12"/>
        <v>0</v>
      </c>
    </row>
    <row r="98" spans="1:13" ht="35.1" customHeight="1">
      <c r="A98" s="125"/>
      <c r="B98" s="125"/>
      <c r="C98" s="93" t="s">
        <v>11</v>
      </c>
      <c r="D98" s="93">
        <v>0</v>
      </c>
      <c r="E98" s="93">
        <v>0</v>
      </c>
      <c r="F98" s="109">
        <f t="shared" ref="F98:F113" si="13">SUM(D98:E98)</f>
        <v>0</v>
      </c>
      <c r="G98" s="93">
        <v>0</v>
      </c>
      <c r="H98" s="93">
        <v>0</v>
      </c>
      <c r="I98" s="109">
        <f t="shared" ref="I98:I113" si="14">SUM(G98:H98)</f>
        <v>0</v>
      </c>
      <c r="J98" s="93">
        <v>0</v>
      </c>
      <c r="K98" s="93">
        <v>0</v>
      </c>
      <c r="L98" s="109">
        <f t="shared" ref="L98:L113" si="15">SUM(J98:K98)</f>
        <v>0</v>
      </c>
    </row>
    <row r="99" spans="1:13" ht="35.1" customHeight="1">
      <c r="A99" s="125"/>
      <c r="B99" s="125"/>
      <c r="C99" s="93" t="s">
        <v>12</v>
      </c>
      <c r="D99" s="93">
        <v>0</v>
      </c>
      <c r="E99" s="93">
        <v>0</v>
      </c>
      <c r="F99" s="109">
        <f t="shared" si="13"/>
        <v>0</v>
      </c>
      <c r="G99" s="93">
        <v>14</v>
      </c>
      <c r="H99" s="93">
        <v>20</v>
      </c>
      <c r="I99" s="109">
        <f t="shared" si="14"/>
        <v>34</v>
      </c>
      <c r="J99" s="93">
        <v>0</v>
      </c>
      <c r="K99" s="93">
        <v>0</v>
      </c>
      <c r="L99" s="109">
        <f t="shared" si="15"/>
        <v>0</v>
      </c>
    </row>
    <row r="100" spans="1:13" ht="35.1" customHeight="1">
      <c r="A100" s="125" t="s">
        <v>38</v>
      </c>
      <c r="B100" s="125"/>
      <c r="C100" s="93" t="s">
        <v>8</v>
      </c>
      <c r="D100" s="95">
        <v>0</v>
      </c>
      <c r="E100" s="95">
        <v>0</v>
      </c>
      <c r="F100" s="109">
        <f t="shared" si="13"/>
        <v>0</v>
      </c>
      <c r="G100" s="69">
        <v>13</v>
      </c>
      <c r="H100" s="69">
        <v>4</v>
      </c>
      <c r="I100" s="109">
        <f t="shared" si="14"/>
        <v>17</v>
      </c>
      <c r="J100" s="69">
        <v>6</v>
      </c>
      <c r="K100" s="69">
        <v>0</v>
      </c>
      <c r="L100" s="109">
        <f t="shared" si="15"/>
        <v>6</v>
      </c>
      <c r="M100" s="70"/>
    </row>
    <row r="101" spans="1:13" ht="35.1" customHeight="1">
      <c r="A101" s="125"/>
      <c r="B101" s="125"/>
      <c r="C101" s="75" t="s">
        <v>9</v>
      </c>
      <c r="D101" s="95">
        <v>0</v>
      </c>
      <c r="E101" s="95">
        <v>0</v>
      </c>
      <c r="F101" s="109">
        <f t="shared" si="13"/>
        <v>0</v>
      </c>
      <c r="G101" s="95">
        <v>0</v>
      </c>
      <c r="H101" s="95">
        <v>0</v>
      </c>
      <c r="I101" s="109">
        <f t="shared" si="14"/>
        <v>0</v>
      </c>
      <c r="J101" s="95">
        <v>0</v>
      </c>
      <c r="K101" s="95">
        <v>0</v>
      </c>
      <c r="L101" s="109">
        <f t="shared" si="15"/>
        <v>0</v>
      </c>
      <c r="M101" s="70"/>
    </row>
    <row r="102" spans="1:13" ht="35.1" customHeight="1">
      <c r="A102" s="125" t="s">
        <v>39</v>
      </c>
      <c r="B102" s="125"/>
      <c r="C102" s="93" t="s">
        <v>8</v>
      </c>
      <c r="D102" s="75">
        <v>0</v>
      </c>
      <c r="E102" s="75">
        <v>0</v>
      </c>
      <c r="F102" s="109">
        <f t="shared" si="13"/>
        <v>0</v>
      </c>
      <c r="G102" s="69">
        <v>13</v>
      </c>
      <c r="H102" s="69">
        <v>1</v>
      </c>
      <c r="I102" s="109">
        <f t="shared" si="14"/>
        <v>14</v>
      </c>
      <c r="J102" s="69">
        <v>0</v>
      </c>
      <c r="K102" s="69">
        <v>1</v>
      </c>
      <c r="L102" s="109">
        <f t="shared" si="15"/>
        <v>1</v>
      </c>
      <c r="M102" s="70"/>
    </row>
    <row r="103" spans="1:13" ht="35.1" customHeight="1">
      <c r="A103" s="125" t="s">
        <v>40</v>
      </c>
      <c r="B103" s="125"/>
      <c r="C103" s="75" t="s">
        <v>11</v>
      </c>
      <c r="D103" s="75">
        <v>0</v>
      </c>
      <c r="E103" s="75">
        <v>0</v>
      </c>
      <c r="F103" s="109">
        <f t="shared" si="13"/>
        <v>0</v>
      </c>
      <c r="G103" s="75">
        <v>0</v>
      </c>
      <c r="H103" s="75">
        <v>0</v>
      </c>
      <c r="I103" s="109">
        <f t="shared" si="14"/>
        <v>0</v>
      </c>
      <c r="J103" s="75">
        <v>0</v>
      </c>
      <c r="K103" s="75">
        <v>0</v>
      </c>
      <c r="L103" s="109">
        <f t="shared" si="15"/>
        <v>0</v>
      </c>
      <c r="M103" s="70"/>
    </row>
    <row r="104" spans="1:13" ht="35.1" customHeight="1">
      <c r="A104" s="125" t="s">
        <v>41</v>
      </c>
      <c r="B104" s="125"/>
      <c r="C104" s="75" t="s">
        <v>9</v>
      </c>
      <c r="D104" s="75">
        <v>0</v>
      </c>
      <c r="E104" s="75">
        <v>0</v>
      </c>
      <c r="F104" s="109">
        <f t="shared" si="13"/>
        <v>0</v>
      </c>
      <c r="G104" s="75">
        <v>0</v>
      </c>
      <c r="H104" s="75">
        <v>0</v>
      </c>
      <c r="I104" s="109">
        <f t="shared" si="14"/>
        <v>0</v>
      </c>
      <c r="J104" s="75">
        <v>0</v>
      </c>
      <c r="K104" s="75">
        <v>0</v>
      </c>
      <c r="L104" s="109">
        <f t="shared" si="15"/>
        <v>0</v>
      </c>
      <c r="M104" s="70"/>
    </row>
    <row r="105" spans="1:13" ht="35.1" customHeight="1">
      <c r="A105" s="125"/>
      <c r="B105" s="125"/>
      <c r="C105" s="75" t="s">
        <v>10</v>
      </c>
      <c r="D105" s="75">
        <v>0</v>
      </c>
      <c r="E105" s="75">
        <v>0</v>
      </c>
      <c r="F105" s="109">
        <f t="shared" si="13"/>
        <v>0</v>
      </c>
      <c r="G105" s="75">
        <v>0</v>
      </c>
      <c r="H105" s="75">
        <v>0</v>
      </c>
      <c r="I105" s="109">
        <f t="shared" si="14"/>
        <v>0</v>
      </c>
      <c r="J105" s="75">
        <v>0</v>
      </c>
      <c r="K105" s="75">
        <v>0</v>
      </c>
      <c r="L105" s="109">
        <f t="shared" si="15"/>
        <v>0</v>
      </c>
      <c r="M105" s="70"/>
    </row>
    <row r="106" spans="1:13" ht="35.1" customHeight="1">
      <c r="A106" s="125"/>
      <c r="B106" s="125"/>
      <c r="C106" s="75" t="s">
        <v>11</v>
      </c>
      <c r="D106" s="75">
        <v>0</v>
      </c>
      <c r="E106" s="75">
        <v>0</v>
      </c>
      <c r="F106" s="109">
        <f t="shared" si="13"/>
        <v>0</v>
      </c>
      <c r="G106" s="75">
        <v>0</v>
      </c>
      <c r="H106" s="75">
        <v>0</v>
      </c>
      <c r="I106" s="109">
        <f t="shared" si="14"/>
        <v>0</v>
      </c>
      <c r="J106" s="75">
        <v>0</v>
      </c>
      <c r="K106" s="75">
        <v>0</v>
      </c>
      <c r="L106" s="109">
        <f t="shared" si="15"/>
        <v>0</v>
      </c>
      <c r="M106" s="70"/>
    </row>
    <row r="107" spans="1:13" ht="35.1" customHeight="1">
      <c r="A107" s="125"/>
      <c r="B107" s="125"/>
      <c r="C107" s="75" t="s">
        <v>12</v>
      </c>
      <c r="D107" s="75">
        <v>0</v>
      </c>
      <c r="E107" s="75">
        <v>0</v>
      </c>
      <c r="F107" s="109">
        <f t="shared" si="13"/>
        <v>0</v>
      </c>
      <c r="G107" s="75">
        <v>0</v>
      </c>
      <c r="H107" s="75">
        <v>0</v>
      </c>
      <c r="I107" s="109">
        <f t="shared" si="14"/>
        <v>0</v>
      </c>
      <c r="J107" s="75">
        <v>0</v>
      </c>
      <c r="K107" s="75">
        <v>0</v>
      </c>
      <c r="L107" s="109">
        <f t="shared" si="15"/>
        <v>0</v>
      </c>
      <c r="M107" s="70"/>
    </row>
    <row r="108" spans="1:13" ht="35.1" customHeight="1">
      <c r="A108" s="125" t="s">
        <v>42</v>
      </c>
      <c r="B108" s="125"/>
      <c r="C108" s="93" t="s">
        <v>8</v>
      </c>
      <c r="D108" s="95">
        <v>0</v>
      </c>
      <c r="E108" s="95">
        <v>0</v>
      </c>
      <c r="F108" s="109">
        <f t="shared" si="13"/>
        <v>0</v>
      </c>
      <c r="G108" s="69">
        <v>1</v>
      </c>
      <c r="H108" s="69">
        <v>0</v>
      </c>
      <c r="I108" s="109">
        <f t="shared" si="14"/>
        <v>1</v>
      </c>
      <c r="J108" s="69">
        <v>1</v>
      </c>
      <c r="K108" s="69">
        <v>0</v>
      </c>
      <c r="L108" s="109">
        <f t="shared" si="15"/>
        <v>1</v>
      </c>
      <c r="M108" s="70"/>
    </row>
    <row r="109" spans="1:13" ht="35.1" customHeight="1">
      <c r="A109" s="125"/>
      <c r="B109" s="125"/>
      <c r="C109" s="75" t="s">
        <v>9</v>
      </c>
      <c r="D109" s="95">
        <v>0</v>
      </c>
      <c r="E109" s="95">
        <v>0</v>
      </c>
      <c r="F109" s="109">
        <f t="shared" si="13"/>
        <v>0</v>
      </c>
      <c r="G109" s="95">
        <v>0</v>
      </c>
      <c r="H109" s="95">
        <v>0</v>
      </c>
      <c r="I109" s="109">
        <f t="shared" si="14"/>
        <v>0</v>
      </c>
      <c r="J109" s="95">
        <v>0</v>
      </c>
      <c r="K109" s="95">
        <v>0</v>
      </c>
      <c r="L109" s="109">
        <f t="shared" si="15"/>
        <v>0</v>
      </c>
      <c r="M109" s="70"/>
    </row>
    <row r="110" spans="1:13" ht="35.1" customHeight="1">
      <c r="A110" s="125" t="s">
        <v>43</v>
      </c>
      <c r="B110" s="125"/>
      <c r="C110" s="75" t="s">
        <v>11</v>
      </c>
      <c r="D110" s="95">
        <v>0</v>
      </c>
      <c r="E110" s="95">
        <v>0</v>
      </c>
      <c r="F110" s="109">
        <f t="shared" si="13"/>
        <v>0</v>
      </c>
      <c r="G110" s="95">
        <v>0</v>
      </c>
      <c r="H110" s="95">
        <v>0</v>
      </c>
      <c r="I110" s="109">
        <f t="shared" si="14"/>
        <v>0</v>
      </c>
      <c r="J110" s="95">
        <v>0</v>
      </c>
      <c r="K110" s="95">
        <v>0</v>
      </c>
      <c r="L110" s="109">
        <f t="shared" si="15"/>
        <v>0</v>
      </c>
      <c r="M110" s="70"/>
    </row>
    <row r="111" spans="1:13" ht="35.1" customHeight="1">
      <c r="A111" s="125" t="s">
        <v>44</v>
      </c>
      <c r="B111" s="125"/>
      <c r="C111" s="75" t="s">
        <v>10</v>
      </c>
      <c r="D111" s="95">
        <v>0</v>
      </c>
      <c r="E111" s="95">
        <v>0</v>
      </c>
      <c r="F111" s="109">
        <f t="shared" si="13"/>
        <v>0</v>
      </c>
      <c r="G111" s="95">
        <v>0</v>
      </c>
      <c r="H111" s="95">
        <v>0</v>
      </c>
      <c r="I111" s="109">
        <f t="shared" si="14"/>
        <v>0</v>
      </c>
      <c r="J111" s="95">
        <v>0</v>
      </c>
      <c r="K111" s="95">
        <v>0</v>
      </c>
      <c r="L111" s="109">
        <f t="shared" si="15"/>
        <v>0</v>
      </c>
      <c r="M111" s="70"/>
    </row>
    <row r="112" spans="1:13" ht="35.1" customHeight="1">
      <c r="A112" s="125"/>
      <c r="B112" s="125"/>
      <c r="C112" s="75" t="s">
        <v>11</v>
      </c>
      <c r="D112" s="95">
        <v>0</v>
      </c>
      <c r="E112" s="95">
        <v>0</v>
      </c>
      <c r="F112" s="109">
        <f t="shared" si="13"/>
        <v>0</v>
      </c>
      <c r="G112" s="95">
        <v>0</v>
      </c>
      <c r="H112" s="95">
        <v>0</v>
      </c>
      <c r="I112" s="109">
        <f t="shared" si="14"/>
        <v>0</v>
      </c>
      <c r="J112" s="95">
        <v>0</v>
      </c>
      <c r="K112" s="95">
        <v>0</v>
      </c>
      <c r="L112" s="109">
        <f t="shared" si="15"/>
        <v>0</v>
      </c>
      <c r="M112" s="70"/>
    </row>
    <row r="113" spans="1:20" ht="35.1" customHeight="1">
      <c r="A113" s="125" t="s">
        <v>45</v>
      </c>
      <c r="B113" s="125"/>
      <c r="C113" s="75" t="s">
        <v>11</v>
      </c>
      <c r="D113" s="95">
        <v>0</v>
      </c>
      <c r="E113" s="95">
        <v>0</v>
      </c>
      <c r="F113" s="109">
        <f t="shared" si="13"/>
        <v>0</v>
      </c>
      <c r="G113" s="95">
        <v>0</v>
      </c>
      <c r="H113" s="95">
        <v>0</v>
      </c>
      <c r="I113" s="109">
        <f t="shared" si="14"/>
        <v>0</v>
      </c>
      <c r="J113" s="95">
        <v>0</v>
      </c>
      <c r="K113" s="95">
        <v>0</v>
      </c>
      <c r="L113" s="109">
        <f t="shared" si="15"/>
        <v>0</v>
      </c>
      <c r="M113" s="70"/>
    </row>
    <row r="114" spans="1:20" ht="35.1" customHeight="1">
      <c r="A114" s="129" t="s">
        <v>13</v>
      </c>
      <c r="B114" s="129"/>
      <c r="C114" s="94" t="s">
        <v>8</v>
      </c>
      <c r="D114" s="94">
        <f>D108+D102+D100+D95+D90+D85+D80+D75+D69+D59+D55+D51+D46+D42+D38+D33</f>
        <v>0</v>
      </c>
      <c r="E114" s="94">
        <f>E108+E102+E100+E95+E90+E85+E80+E75+E69+E59+E55+E51+E46+E42+E38+E33</f>
        <v>0</v>
      </c>
      <c r="F114" s="109">
        <f>SUBTOTAL(9,D114:E114)</f>
        <v>0</v>
      </c>
      <c r="G114" s="94">
        <f>G108+G102+G100+G95+G90+G85+G80+G75+G69+G59+G55+G51+G46+G42+G38+G33</f>
        <v>473</v>
      </c>
      <c r="H114" s="94">
        <f>H108+H102+H100+H95+H90+H85+H80+H75+H69+H59+H55+H51+H46+H42+H38+H33</f>
        <v>243</v>
      </c>
      <c r="I114" s="109">
        <f>SUBTOTAL(9,G114:H114)</f>
        <v>716</v>
      </c>
      <c r="J114" s="94">
        <f>J108+J102+J100+J95+J90+J85+J80+J75+J69+J59+J55+J51+J46+J42+J38+J33</f>
        <v>79</v>
      </c>
      <c r="K114" s="94">
        <f>K108+K102+K100+K95+K90+K85+K80+K75+K69+K59+K55+K51+K46+K42+K38+K33</f>
        <v>29</v>
      </c>
      <c r="L114" s="109">
        <f>SUBTOTAL(9,J114:K114)</f>
        <v>108</v>
      </c>
      <c r="M114" s="70"/>
    </row>
    <row r="115" spans="1:20" ht="35.1" customHeight="1">
      <c r="A115" s="129"/>
      <c r="B115" s="129"/>
      <c r="C115" s="94" t="s">
        <v>9</v>
      </c>
      <c r="D115" s="94">
        <f>D109+D104+D101+D96+D91+D86+D81+D76+D70+D65+D60+D56+D52+D47+D43+D39+D34</f>
        <v>0</v>
      </c>
      <c r="E115" s="94">
        <f>E109+E104+E101+E96+E91+E86+E81+E76+E70+E65+E60+E56+E52+E47+E43+E39+E34</f>
        <v>0</v>
      </c>
      <c r="F115" s="109">
        <f>D115+E115</f>
        <v>0</v>
      </c>
      <c r="G115" s="94">
        <f>G109+G104+G101+G96+G91+G86+G81+G76+G70+G65+G60+G56+G52+G47+G43+G39+G34</f>
        <v>247</v>
      </c>
      <c r="H115" s="94">
        <f>H109+H104+H101+H96+H91+H86+H81+H76+H70+H65+H60+H56+H52+H47+H43+H39+H34</f>
        <v>95</v>
      </c>
      <c r="I115" s="109">
        <f>G115+H115</f>
        <v>342</v>
      </c>
      <c r="J115" s="94">
        <f>J109+J104+J101+J96+J91+J86+J81+J76+J70+J65+J60+J56+J52+J47+J43+J39+J34</f>
        <v>23</v>
      </c>
      <c r="K115" s="94">
        <f>K109+K104+K101+K96+K91+K86+K81+K76+K70+K65+K60+K56+K52+K47+K43+K39+K34</f>
        <v>14</v>
      </c>
      <c r="L115" s="109">
        <f>J115+K115</f>
        <v>37</v>
      </c>
      <c r="M115" s="70"/>
      <c r="O115" s="76">
        <v>247</v>
      </c>
      <c r="P115" s="76">
        <v>95</v>
      </c>
      <c r="Q115" s="76">
        <v>342</v>
      </c>
      <c r="R115" s="76">
        <v>23</v>
      </c>
      <c r="S115" s="76">
        <v>14</v>
      </c>
      <c r="T115" s="76">
        <v>37</v>
      </c>
    </row>
    <row r="116" spans="1:20" ht="35.1" customHeight="1">
      <c r="A116" s="129"/>
      <c r="B116" s="129"/>
      <c r="C116" s="94" t="s">
        <v>10</v>
      </c>
      <c r="D116" s="94">
        <f>D111+D105+D97+D92+D87+D82+D77+D71+D66+D64+D61+D57+D53+D48+D44+D40+D35</f>
        <v>0</v>
      </c>
      <c r="E116" s="94">
        <f>E111+E105+E97+E92+E87+E82+E77+E71+E66+E64+E61+E57+E53+E48+E44+E40+E35</f>
        <v>0</v>
      </c>
      <c r="F116" s="109">
        <f>SUBTOTAL(9,D116:E116)</f>
        <v>0</v>
      </c>
      <c r="G116" s="94">
        <f>G111+G105+G97+G92+G87+G82+G77+G71+G66+G64+G61+G57+G53+G48+G44+G40+G35</f>
        <v>94</v>
      </c>
      <c r="H116" s="94">
        <f>H111+H105+H97+H92+H87+H82+H77+H71+H66+H64+H61+H57+H53+H48+H44+H40+H35</f>
        <v>63</v>
      </c>
      <c r="I116" s="109">
        <f>SUBTOTAL(9,G116:H116)</f>
        <v>157</v>
      </c>
      <c r="J116" s="94">
        <f>J111+J105+J97+J92+J87+J82+J77+J71+J66+J64+J61+J57+J53+J48+J44+J40+J35</f>
        <v>16</v>
      </c>
      <c r="K116" s="94">
        <f>K111+K105+K97+K92+K87+K82+K77+K71+K66+K64+K61+K57+K53+K48+K44+K40+K35</f>
        <v>5</v>
      </c>
      <c r="L116" s="109">
        <f>SUBTOTAL(9,J116:K116)</f>
        <v>21</v>
      </c>
      <c r="M116" s="70"/>
      <c r="N116" s="74" t="s">
        <v>247</v>
      </c>
      <c r="O116" s="74">
        <v>94</v>
      </c>
      <c r="P116" s="74">
        <v>63</v>
      </c>
      <c r="Q116" s="74">
        <v>157</v>
      </c>
      <c r="R116" s="74">
        <v>16</v>
      </c>
      <c r="S116" s="74">
        <v>5</v>
      </c>
      <c r="T116" s="74">
        <v>21</v>
      </c>
    </row>
    <row r="117" spans="1:20" ht="35.1" customHeight="1">
      <c r="A117" s="129"/>
      <c r="B117" s="129"/>
      <c r="C117" s="94" t="s">
        <v>11</v>
      </c>
      <c r="D117" s="94">
        <f>D113+D112+D110+D106+D103+D98+D93+D88+D83+D78+D74+D72+D67+D62+D58+D54+D49+D45+D41+D36</f>
        <v>0</v>
      </c>
      <c r="E117" s="94">
        <f>E113+E112+E110+E106+E103+E98+E93+E88+E83+E78+E74+E72+E67+E62+E58+E54+E49+E45+E41+E36</f>
        <v>0</v>
      </c>
      <c r="F117" s="109">
        <f>SUBTOTAL(9,D117:E117)</f>
        <v>0</v>
      </c>
      <c r="G117" s="94">
        <f>G113+G112+G110+G106+G103+G98+G93+G88+G83+G78+G74+G72+G67+G62+G58+G54+G49+G45+G41+G36</f>
        <v>36</v>
      </c>
      <c r="H117" s="94">
        <f>H113+H112+H110+H106+H103+H98+H93+H88+H83+H78+H74+H72+H67+H62+H58+H54+H49+H45+H41+H36</f>
        <v>29</v>
      </c>
      <c r="I117" s="109">
        <f>SUBTOTAL(9,G117:H117)</f>
        <v>65</v>
      </c>
      <c r="J117" s="94">
        <f>J113+J112+J110+J106+J103+J98+J93+J88+J83+J78+J74+J72+J67+J62+J58+J54+J49+J45+J41+J36</f>
        <v>5</v>
      </c>
      <c r="K117" s="94">
        <f>K113+K112+K110+K106+K103+K98+K93+K88+K83+K78+K74+K72+K67+K62+K58+K54+K49+K45+K41+K36</f>
        <v>0</v>
      </c>
      <c r="L117" s="109">
        <f>SUBTOTAL(9,J117:K117)</f>
        <v>5</v>
      </c>
      <c r="M117" s="70"/>
      <c r="N117" s="74" t="s">
        <v>116</v>
      </c>
      <c r="O117" s="74">
        <v>36</v>
      </c>
      <c r="P117" s="74">
        <v>29</v>
      </c>
      <c r="Q117" s="74">
        <v>65</v>
      </c>
      <c r="R117" s="74">
        <v>5</v>
      </c>
      <c r="S117" s="74">
        <v>0</v>
      </c>
      <c r="T117" s="74">
        <v>5</v>
      </c>
    </row>
    <row r="118" spans="1:20" ht="35.1" customHeight="1">
      <c r="A118" s="129"/>
      <c r="B118" s="129"/>
      <c r="C118" s="94" t="s">
        <v>12</v>
      </c>
      <c r="D118" s="94">
        <f>D107+D99+D94+D89+D84+D79+D73+D68+D63+D50+D37</f>
        <v>0</v>
      </c>
      <c r="E118" s="94">
        <f>E107+E99+E94+E89+E84+E79+E73+E68+E63+E50+E37</f>
        <v>0</v>
      </c>
      <c r="F118" s="109">
        <f>SUBTOTAL(9,D118:E118)</f>
        <v>0</v>
      </c>
      <c r="G118" s="94">
        <f>G107+G99+G94+G89+G84+G79+G73+G68+G63+G50+G37</f>
        <v>21</v>
      </c>
      <c r="H118" s="94">
        <f>H107+H99+H94+H89+H84+H79+H73+H68+H63+H50+H37</f>
        <v>24</v>
      </c>
      <c r="I118" s="109">
        <f>SUBTOTAL(9,G118:H118)</f>
        <v>45</v>
      </c>
      <c r="J118" s="94">
        <f>J107+J99+J94+J89+J84+J79+J73+J68+J63+J50+J37</f>
        <v>4</v>
      </c>
      <c r="K118" s="94">
        <f>K107+K99+K94+K89+K84+K79+K73+K68+K63+K50+K37</f>
        <v>2</v>
      </c>
      <c r="L118" s="109">
        <f>SUBTOTAL(9,J118:K118)</f>
        <v>6</v>
      </c>
      <c r="M118" s="70"/>
      <c r="N118" s="70"/>
    </row>
    <row r="119" spans="1:20" ht="32.25" customHeight="1">
      <c r="A119" s="129"/>
      <c r="B119" s="129"/>
      <c r="C119" s="94" t="s">
        <v>13</v>
      </c>
      <c r="D119" s="94">
        <v>0</v>
      </c>
      <c r="E119" s="94">
        <v>0</v>
      </c>
      <c r="F119" s="109">
        <v>0</v>
      </c>
      <c r="G119" s="94">
        <f>SUM(G114:G118)</f>
        <v>871</v>
      </c>
      <c r="H119" s="94">
        <f>SUM(H114:H118)</f>
        <v>454</v>
      </c>
      <c r="I119" s="109">
        <f>SUM(G119:H119)</f>
        <v>1325</v>
      </c>
      <c r="J119" s="94">
        <f>SUM(J114:J118)</f>
        <v>127</v>
      </c>
      <c r="K119" s="94">
        <f>SUM(K114:K118)</f>
        <v>50</v>
      </c>
      <c r="L119" s="109">
        <f>SUM(J119:K119)</f>
        <v>177</v>
      </c>
      <c r="M119" s="70"/>
      <c r="N119" s="70"/>
    </row>
    <row r="120" spans="1:20" ht="35.1" customHeight="1">
      <c r="A120" s="223" t="s">
        <v>118</v>
      </c>
      <c r="B120" s="223"/>
      <c r="C120" s="69" t="s">
        <v>8</v>
      </c>
      <c r="D120" s="69">
        <v>114</v>
      </c>
      <c r="E120" s="69">
        <v>301</v>
      </c>
      <c r="F120" s="109">
        <f t="shared" ref="F120:F137" si="16">SUM(D120:E120)</f>
        <v>415</v>
      </c>
      <c r="G120" s="69">
        <v>0</v>
      </c>
      <c r="H120" s="69">
        <v>0</v>
      </c>
      <c r="I120" s="109">
        <f>SUBTOTAL(9,G120:H120)</f>
        <v>0</v>
      </c>
      <c r="J120" s="69">
        <v>0</v>
      </c>
      <c r="K120" s="69">
        <v>0</v>
      </c>
      <c r="L120" s="109">
        <f t="shared" ref="L120:L137" si="17">SUM(J120:K120)</f>
        <v>0</v>
      </c>
      <c r="M120" s="70"/>
      <c r="N120" s="70"/>
      <c r="O120" s="70"/>
    </row>
    <row r="121" spans="1:20" ht="35.1" customHeight="1">
      <c r="A121" s="223"/>
      <c r="B121" s="223"/>
      <c r="C121" s="69" t="s">
        <v>103</v>
      </c>
      <c r="D121" s="69">
        <v>117</v>
      </c>
      <c r="E121" s="69">
        <v>198</v>
      </c>
      <c r="F121" s="109">
        <f>SUBTOTAL(9,D121:E121)</f>
        <v>315</v>
      </c>
      <c r="G121" s="69">
        <v>0</v>
      </c>
      <c r="H121" s="69">
        <v>0</v>
      </c>
      <c r="I121" s="109">
        <v>0</v>
      </c>
      <c r="J121" s="69">
        <v>0</v>
      </c>
      <c r="K121" s="69">
        <v>0</v>
      </c>
      <c r="L121" s="109">
        <f t="shared" si="17"/>
        <v>0</v>
      </c>
      <c r="M121" s="70"/>
      <c r="N121" s="70"/>
      <c r="O121" s="70"/>
    </row>
    <row r="122" spans="1:20" ht="35.1" customHeight="1">
      <c r="A122" s="223"/>
      <c r="B122" s="223"/>
      <c r="C122" s="69" t="s">
        <v>145</v>
      </c>
      <c r="D122" s="69">
        <v>87</v>
      </c>
      <c r="E122" s="69">
        <v>286</v>
      </c>
      <c r="F122" s="109">
        <f t="shared" si="16"/>
        <v>373</v>
      </c>
      <c r="G122" s="69">
        <v>0</v>
      </c>
      <c r="H122" s="69">
        <v>0</v>
      </c>
      <c r="I122" s="109">
        <v>0</v>
      </c>
      <c r="J122" s="69">
        <v>0</v>
      </c>
      <c r="K122" s="69">
        <v>0</v>
      </c>
      <c r="L122" s="109">
        <v>0</v>
      </c>
      <c r="M122" s="70"/>
      <c r="N122" s="70"/>
      <c r="O122" s="70"/>
    </row>
    <row r="123" spans="1:20" ht="69.75" customHeight="1">
      <c r="A123" s="223" t="s">
        <v>119</v>
      </c>
      <c r="B123" s="223"/>
      <c r="C123" s="69" t="s">
        <v>8</v>
      </c>
      <c r="D123" s="69">
        <v>0</v>
      </c>
      <c r="E123" s="69">
        <v>0</v>
      </c>
      <c r="F123" s="109">
        <f t="shared" si="16"/>
        <v>0</v>
      </c>
      <c r="G123" s="69">
        <v>0</v>
      </c>
      <c r="H123" s="69">
        <v>0</v>
      </c>
      <c r="I123" s="109">
        <f t="shared" ref="I123:I137" si="18">SUBTOTAL(9,G123:H123)</f>
        <v>0</v>
      </c>
      <c r="J123" s="69">
        <v>0</v>
      </c>
      <c r="K123" s="69">
        <v>0</v>
      </c>
      <c r="L123" s="109">
        <f t="shared" si="17"/>
        <v>0</v>
      </c>
      <c r="M123" s="70"/>
      <c r="N123" s="70"/>
      <c r="O123" s="70"/>
    </row>
    <row r="124" spans="1:20">
      <c r="A124" s="223" t="s">
        <v>120</v>
      </c>
      <c r="B124" s="223"/>
      <c r="C124" s="69" t="s">
        <v>8</v>
      </c>
      <c r="D124" s="69">
        <v>0</v>
      </c>
      <c r="E124" s="69">
        <v>0</v>
      </c>
      <c r="F124" s="109">
        <f t="shared" si="16"/>
        <v>0</v>
      </c>
      <c r="G124" s="69">
        <v>40</v>
      </c>
      <c r="H124" s="69">
        <v>13</v>
      </c>
      <c r="I124" s="109">
        <f t="shared" si="18"/>
        <v>53</v>
      </c>
      <c r="J124" s="69">
        <v>0</v>
      </c>
      <c r="K124" s="69">
        <v>0</v>
      </c>
      <c r="L124" s="109">
        <f t="shared" si="17"/>
        <v>0</v>
      </c>
      <c r="M124" s="70"/>
      <c r="N124" s="70"/>
      <c r="O124" s="70"/>
    </row>
    <row r="125" spans="1:20" ht="66" customHeight="1">
      <c r="A125" s="223" t="s">
        <v>121</v>
      </c>
      <c r="B125" s="223"/>
      <c r="C125" s="69" t="s">
        <v>8</v>
      </c>
      <c r="D125" s="69">
        <v>28</v>
      </c>
      <c r="E125" s="69">
        <v>5</v>
      </c>
      <c r="F125" s="109">
        <f t="shared" si="16"/>
        <v>33</v>
      </c>
      <c r="G125" s="69">
        <v>0</v>
      </c>
      <c r="H125" s="69">
        <v>1</v>
      </c>
      <c r="I125" s="109">
        <f t="shared" si="18"/>
        <v>1</v>
      </c>
      <c r="J125" s="69">
        <v>0</v>
      </c>
      <c r="K125" s="69">
        <v>0</v>
      </c>
      <c r="L125" s="109">
        <f t="shared" si="17"/>
        <v>0</v>
      </c>
      <c r="M125" s="70"/>
      <c r="N125" s="70"/>
      <c r="O125" s="70"/>
    </row>
    <row r="126" spans="1:20">
      <c r="A126" s="223" t="s">
        <v>122</v>
      </c>
      <c r="B126" s="223"/>
      <c r="C126" s="69" t="s">
        <v>8</v>
      </c>
      <c r="D126" s="69">
        <v>0</v>
      </c>
      <c r="E126" s="69">
        <v>0</v>
      </c>
      <c r="F126" s="109">
        <f t="shared" si="16"/>
        <v>0</v>
      </c>
      <c r="G126" s="69">
        <v>25</v>
      </c>
      <c r="H126" s="69">
        <v>27</v>
      </c>
      <c r="I126" s="109">
        <f t="shared" si="18"/>
        <v>52</v>
      </c>
      <c r="J126" s="69">
        <v>0</v>
      </c>
      <c r="K126" s="69">
        <v>0</v>
      </c>
      <c r="L126" s="109">
        <f t="shared" si="17"/>
        <v>0</v>
      </c>
      <c r="M126" s="70"/>
      <c r="N126" s="70"/>
      <c r="O126" s="70"/>
    </row>
    <row r="127" spans="1:20" ht="66.75" customHeight="1">
      <c r="A127" s="223" t="s">
        <v>123</v>
      </c>
      <c r="B127" s="223"/>
      <c r="C127" s="69" t="s">
        <v>8</v>
      </c>
      <c r="D127" s="69">
        <v>0</v>
      </c>
      <c r="E127" s="69">
        <v>0</v>
      </c>
      <c r="F127" s="109">
        <f t="shared" si="16"/>
        <v>0</v>
      </c>
      <c r="G127" s="69">
        <v>0</v>
      </c>
      <c r="H127" s="69">
        <v>1</v>
      </c>
      <c r="I127" s="109">
        <f t="shared" si="18"/>
        <v>1</v>
      </c>
      <c r="J127" s="69">
        <v>0</v>
      </c>
      <c r="K127" s="69">
        <v>0</v>
      </c>
      <c r="L127" s="109">
        <f t="shared" si="17"/>
        <v>0</v>
      </c>
      <c r="M127" s="70"/>
      <c r="N127" s="70"/>
    </row>
    <row r="128" spans="1:20" ht="35.1" customHeight="1">
      <c r="A128" s="223" t="s">
        <v>125</v>
      </c>
      <c r="B128" s="223"/>
      <c r="C128" s="69" t="s">
        <v>8</v>
      </c>
      <c r="D128" s="69">
        <v>0</v>
      </c>
      <c r="E128" s="69">
        <v>0</v>
      </c>
      <c r="F128" s="109">
        <f t="shared" si="16"/>
        <v>0</v>
      </c>
      <c r="G128" s="69">
        <v>0</v>
      </c>
      <c r="H128" s="69">
        <v>0</v>
      </c>
      <c r="I128" s="109">
        <f t="shared" si="18"/>
        <v>0</v>
      </c>
      <c r="J128" s="69">
        <v>0</v>
      </c>
      <c r="K128" s="69">
        <v>0</v>
      </c>
      <c r="L128" s="109">
        <f t="shared" si="17"/>
        <v>0</v>
      </c>
      <c r="M128" s="70"/>
      <c r="N128" s="70"/>
    </row>
    <row r="129" spans="1:17" ht="35.1" customHeight="1">
      <c r="A129" s="223"/>
      <c r="B129" s="223"/>
      <c r="C129" s="69" t="s">
        <v>9</v>
      </c>
      <c r="D129" s="69">
        <v>0</v>
      </c>
      <c r="E129" s="69">
        <v>0</v>
      </c>
      <c r="F129" s="109">
        <f t="shared" si="16"/>
        <v>0</v>
      </c>
      <c r="G129" s="69">
        <v>0</v>
      </c>
      <c r="H129" s="69">
        <v>0</v>
      </c>
      <c r="I129" s="109">
        <f t="shared" si="18"/>
        <v>0</v>
      </c>
      <c r="J129" s="69">
        <v>0</v>
      </c>
      <c r="K129" s="69">
        <v>0</v>
      </c>
      <c r="L129" s="109">
        <f t="shared" si="17"/>
        <v>0</v>
      </c>
      <c r="M129" s="70"/>
      <c r="N129" s="70"/>
    </row>
    <row r="130" spans="1:17" ht="35.1" customHeight="1">
      <c r="A130" s="223"/>
      <c r="B130" s="223"/>
      <c r="C130" s="69" t="s">
        <v>103</v>
      </c>
      <c r="D130" s="69">
        <v>11</v>
      </c>
      <c r="E130" s="69">
        <v>18</v>
      </c>
      <c r="F130" s="109">
        <f>SUBTOTAL(9,D130:E130)</f>
        <v>29</v>
      </c>
      <c r="G130" s="69">
        <v>0</v>
      </c>
      <c r="H130" s="69">
        <v>0</v>
      </c>
      <c r="I130" s="109">
        <f t="shared" si="18"/>
        <v>0</v>
      </c>
      <c r="J130" s="69">
        <v>0</v>
      </c>
      <c r="K130" s="69">
        <v>0</v>
      </c>
      <c r="L130" s="109">
        <f t="shared" si="17"/>
        <v>0</v>
      </c>
      <c r="M130" s="70"/>
      <c r="N130" s="70"/>
    </row>
    <row r="131" spans="1:17" ht="35.1" customHeight="1">
      <c r="A131" s="223" t="s">
        <v>138</v>
      </c>
      <c r="B131" s="223"/>
      <c r="C131" s="69" t="s">
        <v>9</v>
      </c>
      <c r="D131" s="69">
        <v>0</v>
      </c>
      <c r="E131" s="69">
        <v>0</v>
      </c>
      <c r="F131" s="109">
        <f t="shared" si="16"/>
        <v>0</v>
      </c>
      <c r="G131" s="69">
        <v>4</v>
      </c>
      <c r="H131" s="69">
        <v>0</v>
      </c>
      <c r="I131" s="109">
        <f t="shared" si="18"/>
        <v>4</v>
      </c>
      <c r="J131" s="69">
        <v>3</v>
      </c>
      <c r="K131" s="69">
        <v>0</v>
      </c>
      <c r="L131" s="109">
        <f t="shared" si="17"/>
        <v>3</v>
      </c>
      <c r="M131" s="70"/>
      <c r="N131" s="70"/>
    </row>
    <row r="132" spans="1:17" ht="35.1" customHeight="1">
      <c r="A132" s="223" t="s">
        <v>227</v>
      </c>
      <c r="B132" s="223"/>
      <c r="C132" s="69" t="s">
        <v>229</v>
      </c>
      <c r="D132" s="69">
        <v>0</v>
      </c>
      <c r="E132" s="69">
        <v>0</v>
      </c>
      <c r="F132" s="109">
        <f t="shared" si="16"/>
        <v>0</v>
      </c>
      <c r="G132" s="69">
        <v>0</v>
      </c>
      <c r="H132" s="69">
        <v>1</v>
      </c>
      <c r="I132" s="109">
        <f t="shared" si="18"/>
        <v>1</v>
      </c>
      <c r="J132" s="69">
        <v>0</v>
      </c>
      <c r="K132" s="69">
        <v>0</v>
      </c>
      <c r="L132" s="109">
        <f t="shared" si="17"/>
        <v>0</v>
      </c>
      <c r="M132" s="70"/>
      <c r="N132" s="70"/>
      <c r="O132" s="70"/>
      <c r="P132" s="70"/>
    </row>
    <row r="133" spans="1:17" ht="35.1" customHeight="1">
      <c r="A133" s="223" t="s">
        <v>228</v>
      </c>
      <c r="B133" s="223"/>
      <c r="C133" s="69" t="s">
        <v>229</v>
      </c>
      <c r="D133" s="69">
        <v>0</v>
      </c>
      <c r="E133" s="69">
        <v>0</v>
      </c>
      <c r="F133" s="109">
        <f t="shared" si="16"/>
        <v>0</v>
      </c>
      <c r="G133" s="69">
        <v>0</v>
      </c>
      <c r="H133" s="69">
        <v>0</v>
      </c>
      <c r="I133" s="109">
        <f t="shared" si="18"/>
        <v>0</v>
      </c>
      <c r="J133" s="69">
        <v>0</v>
      </c>
      <c r="K133" s="69">
        <v>0</v>
      </c>
      <c r="L133" s="109">
        <f t="shared" si="17"/>
        <v>0</v>
      </c>
      <c r="M133" s="70"/>
      <c r="N133" s="70"/>
      <c r="O133" s="70"/>
    </row>
    <row r="134" spans="1:17" ht="63" customHeight="1">
      <c r="A134" s="223" t="s">
        <v>139</v>
      </c>
      <c r="B134" s="110" t="s">
        <v>140</v>
      </c>
      <c r="C134" s="69" t="s">
        <v>9</v>
      </c>
      <c r="D134" s="69">
        <v>0</v>
      </c>
      <c r="E134" s="69">
        <v>0</v>
      </c>
      <c r="F134" s="109">
        <f t="shared" si="16"/>
        <v>0</v>
      </c>
      <c r="G134" s="69">
        <v>0</v>
      </c>
      <c r="H134" s="69">
        <v>0</v>
      </c>
      <c r="I134" s="109">
        <f t="shared" si="18"/>
        <v>0</v>
      </c>
      <c r="J134" s="69">
        <v>0</v>
      </c>
      <c r="K134" s="69">
        <v>0</v>
      </c>
      <c r="L134" s="109">
        <f t="shared" si="17"/>
        <v>0</v>
      </c>
      <c r="M134" s="70"/>
      <c r="N134" s="70"/>
      <c r="O134" s="70"/>
    </row>
    <row r="135" spans="1:17" ht="51.75" customHeight="1">
      <c r="A135" s="223"/>
      <c r="B135" s="110" t="s">
        <v>141</v>
      </c>
      <c r="C135" s="69" t="s">
        <v>9</v>
      </c>
      <c r="D135" s="69">
        <v>14</v>
      </c>
      <c r="E135" s="69">
        <v>7</v>
      </c>
      <c r="F135" s="109">
        <f t="shared" si="16"/>
        <v>21</v>
      </c>
      <c r="G135" s="69">
        <v>0</v>
      </c>
      <c r="H135" s="69">
        <v>0</v>
      </c>
      <c r="I135" s="109">
        <f t="shared" si="18"/>
        <v>0</v>
      </c>
      <c r="J135" s="69">
        <v>0</v>
      </c>
      <c r="K135" s="69">
        <v>0</v>
      </c>
      <c r="L135" s="109">
        <f t="shared" si="17"/>
        <v>0</v>
      </c>
      <c r="M135" s="70"/>
      <c r="N135" s="70"/>
      <c r="O135" s="70"/>
    </row>
    <row r="136" spans="1:17" ht="59.25" customHeight="1">
      <c r="A136" s="223"/>
      <c r="B136" s="110" t="s">
        <v>54</v>
      </c>
      <c r="C136" s="69" t="s">
        <v>9</v>
      </c>
      <c r="D136" s="69">
        <v>0</v>
      </c>
      <c r="E136" s="69">
        <v>0</v>
      </c>
      <c r="F136" s="109">
        <f t="shared" si="16"/>
        <v>0</v>
      </c>
      <c r="G136" s="69">
        <v>0</v>
      </c>
      <c r="H136" s="69">
        <v>0</v>
      </c>
      <c r="I136" s="109">
        <f t="shared" si="18"/>
        <v>0</v>
      </c>
      <c r="J136" s="69">
        <v>0</v>
      </c>
      <c r="K136" s="69">
        <v>0</v>
      </c>
      <c r="L136" s="109">
        <f t="shared" si="17"/>
        <v>0</v>
      </c>
      <c r="M136" s="70"/>
      <c r="N136" s="70"/>
      <c r="O136" s="70"/>
    </row>
    <row r="137" spans="1:17" ht="53.25" customHeight="1">
      <c r="A137" s="223"/>
      <c r="B137" s="110" t="s">
        <v>142</v>
      </c>
      <c r="C137" s="69" t="s">
        <v>9</v>
      </c>
      <c r="D137" s="69">
        <v>0</v>
      </c>
      <c r="E137" s="69">
        <v>0</v>
      </c>
      <c r="F137" s="109">
        <f t="shared" si="16"/>
        <v>0</v>
      </c>
      <c r="G137" s="69">
        <v>0</v>
      </c>
      <c r="H137" s="69">
        <v>0</v>
      </c>
      <c r="I137" s="109">
        <f t="shared" si="18"/>
        <v>0</v>
      </c>
      <c r="J137" s="69">
        <v>0</v>
      </c>
      <c r="K137" s="69">
        <v>0</v>
      </c>
      <c r="L137" s="109">
        <f t="shared" si="17"/>
        <v>0</v>
      </c>
      <c r="M137" s="70"/>
      <c r="N137" s="70"/>
      <c r="O137" s="70"/>
    </row>
    <row r="138" spans="1:17" ht="35.1" customHeight="1">
      <c r="A138" s="224" t="s">
        <v>124</v>
      </c>
      <c r="B138" s="224"/>
      <c r="C138" s="106" t="s">
        <v>51</v>
      </c>
      <c r="D138" s="107">
        <f>D128+D127+D126+D125+D124+D123+D120</f>
        <v>142</v>
      </c>
      <c r="E138" s="107">
        <f t="shared" ref="E138:L138" si="19">E128+E127+E126+E125+E124+E123+E120</f>
        <v>306</v>
      </c>
      <c r="F138" s="111">
        <f t="shared" si="19"/>
        <v>448</v>
      </c>
      <c r="G138" s="107">
        <f t="shared" si="19"/>
        <v>65</v>
      </c>
      <c r="H138" s="107">
        <f t="shared" si="19"/>
        <v>42</v>
      </c>
      <c r="I138" s="111">
        <f t="shared" si="19"/>
        <v>107</v>
      </c>
      <c r="J138" s="107">
        <f t="shared" si="19"/>
        <v>0</v>
      </c>
      <c r="K138" s="107">
        <f t="shared" si="19"/>
        <v>0</v>
      </c>
      <c r="L138" s="111">
        <f t="shared" si="19"/>
        <v>0</v>
      </c>
      <c r="M138" s="70"/>
      <c r="N138" s="70"/>
      <c r="O138" s="70"/>
    </row>
    <row r="139" spans="1:17" ht="35.1" customHeight="1">
      <c r="A139" s="224"/>
      <c r="B139" s="224"/>
      <c r="C139" s="106" t="s">
        <v>96</v>
      </c>
      <c r="D139" s="107">
        <f>D137+D136+D135+D134+D131+D129</f>
        <v>14</v>
      </c>
      <c r="E139" s="107">
        <f>E137+E136+E135+E134+E131+E129</f>
        <v>7</v>
      </c>
      <c r="F139" s="111">
        <f t="shared" ref="F139:I139" si="20">F137+F136+F135+F134+F131+F129</f>
        <v>21</v>
      </c>
      <c r="G139" s="107">
        <f t="shared" si="20"/>
        <v>4</v>
      </c>
      <c r="H139" s="107">
        <f t="shared" si="20"/>
        <v>0</v>
      </c>
      <c r="I139" s="111">
        <f t="shared" si="20"/>
        <v>4</v>
      </c>
      <c r="J139" s="107">
        <f>J137+J136+J135+J134+J131+J129</f>
        <v>3</v>
      </c>
      <c r="K139" s="107">
        <f>K137+K136+K135+K134+K131+K129</f>
        <v>0</v>
      </c>
      <c r="L139" s="111">
        <f t="shared" ref="L139" si="21">L137+L136+L135+L134+L131+L129</f>
        <v>3</v>
      </c>
      <c r="M139" s="70"/>
      <c r="N139" s="70"/>
      <c r="O139" s="70"/>
    </row>
    <row r="140" spans="1:17" ht="35.1" customHeight="1">
      <c r="A140" s="224"/>
      <c r="B140" s="224"/>
      <c r="C140" s="106" t="s">
        <v>10</v>
      </c>
      <c r="D140" s="107">
        <f>D133+D132+D122</f>
        <v>87</v>
      </c>
      <c r="E140" s="107">
        <f t="shared" ref="E140:L140" si="22">E133+E132+E122</f>
        <v>286</v>
      </c>
      <c r="F140" s="111">
        <f t="shared" si="22"/>
        <v>373</v>
      </c>
      <c r="G140" s="107">
        <f t="shared" si="22"/>
        <v>0</v>
      </c>
      <c r="H140" s="107">
        <f t="shared" si="22"/>
        <v>1</v>
      </c>
      <c r="I140" s="111">
        <f t="shared" si="22"/>
        <v>1</v>
      </c>
      <c r="J140" s="107">
        <f t="shared" si="22"/>
        <v>0</v>
      </c>
      <c r="K140" s="107">
        <f t="shared" si="22"/>
        <v>0</v>
      </c>
      <c r="L140" s="111">
        <f t="shared" si="22"/>
        <v>0</v>
      </c>
      <c r="M140" s="70"/>
      <c r="N140" s="70"/>
      <c r="O140" s="70"/>
    </row>
    <row r="141" spans="1:17" ht="35.1" customHeight="1">
      <c r="A141" s="224"/>
      <c r="B141" s="224"/>
      <c r="C141" s="106" t="s">
        <v>103</v>
      </c>
      <c r="D141" s="107">
        <f>D130+D121</f>
        <v>128</v>
      </c>
      <c r="E141" s="107">
        <f t="shared" ref="E141:K141" si="23">E130+E121</f>
        <v>216</v>
      </c>
      <c r="F141" s="111">
        <f t="shared" si="23"/>
        <v>344</v>
      </c>
      <c r="G141" s="107">
        <f t="shared" si="23"/>
        <v>0</v>
      </c>
      <c r="H141" s="107">
        <f t="shared" si="23"/>
        <v>0</v>
      </c>
      <c r="I141" s="111">
        <f t="shared" si="23"/>
        <v>0</v>
      </c>
      <c r="J141" s="107">
        <f t="shared" si="23"/>
        <v>0</v>
      </c>
      <c r="K141" s="107">
        <f t="shared" si="23"/>
        <v>0</v>
      </c>
      <c r="L141" s="111">
        <f>SUBTOTAL(9,J141:K141)</f>
        <v>0</v>
      </c>
      <c r="M141" s="70"/>
      <c r="N141" s="70"/>
      <c r="O141" s="70"/>
    </row>
    <row r="142" spans="1:17" ht="35.1" customHeight="1">
      <c r="A142" s="224"/>
      <c r="B142" s="224"/>
      <c r="C142" s="106" t="s">
        <v>107</v>
      </c>
      <c r="D142" s="107">
        <v>0</v>
      </c>
      <c r="E142" s="107">
        <v>0</v>
      </c>
      <c r="F142" s="111">
        <v>0</v>
      </c>
      <c r="G142" s="107">
        <v>0</v>
      </c>
      <c r="H142" s="107">
        <v>0</v>
      </c>
      <c r="I142" s="111">
        <v>0</v>
      </c>
      <c r="J142" s="107">
        <v>0</v>
      </c>
      <c r="K142" s="107">
        <v>0</v>
      </c>
      <c r="L142" s="111">
        <v>0</v>
      </c>
      <c r="M142" s="70"/>
      <c r="N142" s="70"/>
      <c r="O142" s="70"/>
    </row>
    <row r="143" spans="1:17" ht="35.1" customHeight="1">
      <c r="A143" s="224"/>
      <c r="B143" s="224"/>
      <c r="C143" s="106" t="s">
        <v>13</v>
      </c>
      <c r="D143" s="112">
        <f>SUM(D138:D142)</f>
        <v>371</v>
      </c>
      <c r="E143" s="112">
        <f t="shared" ref="E143:L143" si="24">SUM(E138:E142)</f>
        <v>815</v>
      </c>
      <c r="F143" s="113">
        <f t="shared" si="24"/>
        <v>1186</v>
      </c>
      <c r="G143" s="112">
        <f t="shared" si="24"/>
        <v>69</v>
      </c>
      <c r="H143" s="112">
        <f t="shared" si="24"/>
        <v>43</v>
      </c>
      <c r="I143" s="113">
        <f t="shared" si="24"/>
        <v>112</v>
      </c>
      <c r="J143" s="112">
        <f t="shared" si="24"/>
        <v>3</v>
      </c>
      <c r="K143" s="112">
        <f t="shared" si="24"/>
        <v>0</v>
      </c>
      <c r="L143" s="113">
        <f t="shared" si="24"/>
        <v>3</v>
      </c>
      <c r="M143" s="70"/>
      <c r="N143" s="70"/>
      <c r="O143" s="70"/>
    </row>
    <row r="144" spans="1:17" ht="35.1" customHeight="1">
      <c r="A144" s="225" t="s">
        <v>137</v>
      </c>
      <c r="B144" s="225"/>
      <c r="C144" s="108" t="s">
        <v>51</v>
      </c>
      <c r="D144" s="105">
        <f>D138+D114</f>
        <v>142</v>
      </c>
      <c r="E144" s="105">
        <f t="shared" ref="E144:L148" si="25">E138+E114</f>
        <v>306</v>
      </c>
      <c r="F144" s="105">
        <f t="shared" si="25"/>
        <v>448</v>
      </c>
      <c r="G144" s="105">
        <f t="shared" si="25"/>
        <v>538</v>
      </c>
      <c r="H144" s="105">
        <f t="shared" si="25"/>
        <v>285</v>
      </c>
      <c r="I144" s="105">
        <f t="shared" si="25"/>
        <v>823</v>
      </c>
      <c r="J144" s="105">
        <f t="shared" si="25"/>
        <v>79</v>
      </c>
      <c r="K144" s="105">
        <f t="shared" si="25"/>
        <v>29</v>
      </c>
      <c r="L144" s="105">
        <f t="shared" si="25"/>
        <v>108</v>
      </c>
      <c r="M144" s="70"/>
      <c r="N144" s="74">
        <v>142</v>
      </c>
      <c r="O144" s="74">
        <v>306</v>
      </c>
      <c r="P144" s="74">
        <v>448</v>
      </c>
      <c r="Q144" s="74">
        <v>538</v>
      </c>
    </row>
    <row r="145" spans="1:22" ht="35.1" customHeight="1">
      <c r="A145" s="225"/>
      <c r="B145" s="225"/>
      <c r="C145" s="108" t="s">
        <v>96</v>
      </c>
      <c r="D145" s="105">
        <f>D139+D115</f>
        <v>14</v>
      </c>
      <c r="E145" s="105">
        <f t="shared" si="25"/>
        <v>7</v>
      </c>
      <c r="F145" s="105">
        <f t="shared" si="25"/>
        <v>21</v>
      </c>
      <c r="G145" s="105">
        <f t="shared" si="25"/>
        <v>251</v>
      </c>
      <c r="H145" s="105">
        <f t="shared" si="25"/>
        <v>95</v>
      </c>
      <c r="I145" s="105">
        <f t="shared" si="25"/>
        <v>346</v>
      </c>
      <c r="J145" s="105">
        <f t="shared" si="25"/>
        <v>26</v>
      </c>
      <c r="K145" s="105">
        <f t="shared" si="25"/>
        <v>14</v>
      </c>
      <c r="L145" s="105">
        <f t="shared" si="25"/>
        <v>40</v>
      </c>
      <c r="M145" s="70"/>
      <c r="N145" s="74">
        <v>14</v>
      </c>
      <c r="O145" s="74">
        <v>7</v>
      </c>
      <c r="P145" s="74">
        <v>21</v>
      </c>
      <c r="Q145" s="74">
        <v>251</v>
      </c>
      <c r="R145" s="74">
        <v>95</v>
      </c>
      <c r="S145" s="74">
        <v>346</v>
      </c>
      <c r="T145" s="74">
        <v>26</v>
      </c>
      <c r="U145" s="74">
        <v>14</v>
      </c>
      <c r="V145" s="74">
        <v>40</v>
      </c>
    </row>
    <row r="146" spans="1:22" ht="35.1" customHeight="1">
      <c r="A146" s="225"/>
      <c r="B146" s="225"/>
      <c r="C146" s="108" t="s">
        <v>10</v>
      </c>
      <c r="D146" s="105">
        <f>D140+D116</f>
        <v>87</v>
      </c>
      <c r="E146" s="105">
        <f t="shared" si="25"/>
        <v>286</v>
      </c>
      <c r="F146" s="105">
        <f t="shared" si="25"/>
        <v>373</v>
      </c>
      <c r="G146" s="105">
        <f t="shared" si="25"/>
        <v>94</v>
      </c>
      <c r="H146" s="105">
        <f t="shared" si="25"/>
        <v>64</v>
      </c>
      <c r="I146" s="105">
        <f t="shared" si="25"/>
        <v>158</v>
      </c>
      <c r="J146" s="105">
        <f t="shared" si="25"/>
        <v>16</v>
      </c>
      <c r="K146" s="105">
        <f t="shared" si="25"/>
        <v>5</v>
      </c>
      <c r="L146" s="105">
        <f t="shared" si="25"/>
        <v>21</v>
      </c>
      <c r="N146" s="74">
        <v>87</v>
      </c>
      <c r="O146" s="74">
        <v>286</v>
      </c>
      <c r="P146" s="74">
        <v>373</v>
      </c>
      <c r="Q146" s="74">
        <v>94</v>
      </c>
      <c r="R146" s="74">
        <v>64</v>
      </c>
      <c r="S146" s="74">
        <v>158</v>
      </c>
      <c r="T146" s="74">
        <v>16</v>
      </c>
      <c r="U146" s="74">
        <v>5</v>
      </c>
      <c r="V146" s="74">
        <v>21</v>
      </c>
    </row>
    <row r="147" spans="1:22" ht="35.1" customHeight="1">
      <c r="A147" s="225"/>
      <c r="B147" s="225"/>
      <c r="C147" s="108" t="s">
        <v>103</v>
      </c>
      <c r="D147" s="105">
        <f>D141+D117</f>
        <v>128</v>
      </c>
      <c r="E147" s="105">
        <f t="shared" si="25"/>
        <v>216</v>
      </c>
      <c r="F147" s="105">
        <f t="shared" si="25"/>
        <v>344</v>
      </c>
      <c r="G147" s="105">
        <f t="shared" si="25"/>
        <v>36</v>
      </c>
      <c r="H147" s="105">
        <f t="shared" si="25"/>
        <v>29</v>
      </c>
      <c r="I147" s="105">
        <f t="shared" si="25"/>
        <v>65</v>
      </c>
      <c r="J147" s="105">
        <f t="shared" si="25"/>
        <v>5</v>
      </c>
      <c r="K147" s="105">
        <f t="shared" si="25"/>
        <v>0</v>
      </c>
      <c r="L147" s="105">
        <f t="shared" si="25"/>
        <v>5</v>
      </c>
      <c r="N147" s="74">
        <v>128</v>
      </c>
      <c r="O147" s="74">
        <v>216</v>
      </c>
      <c r="P147" s="74">
        <v>344</v>
      </c>
      <c r="Q147" s="74">
        <v>36</v>
      </c>
      <c r="R147" s="74">
        <v>29</v>
      </c>
      <c r="S147" s="74">
        <v>65</v>
      </c>
      <c r="T147" s="74">
        <v>5</v>
      </c>
      <c r="U147" s="74">
        <v>0</v>
      </c>
      <c r="V147" s="74">
        <v>5</v>
      </c>
    </row>
    <row r="148" spans="1:22" ht="35.1" customHeight="1">
      <c r="A148" s="225"/>
      <c r="B148" s="225"/>
      <c r="C148" s="108" t="s">
        <v>107</v>
      </c>
      <c r="D148" s="105">
        <f>D142+D118</f>
        <v>0</v>
      </c>
      <c r="E148" s="105">
        <f t="shared" si="25"/>
        <v>0</v>
      </c>
      <c r="F148" s="105">
        <f t="shared" si="25"/>
        <v>0</v>
      </c>
      <c r="G148" s="105">
        <f t="shared" si="25"/>
        <v>21</v>
      </c>
      <c r="H148" s="105">
        <f t="shared" si="25"/>
        <v>24</v>
      </c>
      <c r="I148" s="105">
        <f t="shared" si="25"/>
        <v>45</v>
      </c>
      <c r="J148" s="105">
        <f t="shared" si="25"/>
        <v>4</v>
      </c>
      <c r="K148" s="105">
        <f t="shared" si="25"/>
        <v>2</v>
      </c>
      <c r="L148" s="105">
        <f t="shared" si="25"/>
        <v>6</v>
      </c>
    </row>
    <row r="149" spans="1:22" ht="35.1" customHeight="1">
      <c r="A149" s="225"/>
      <c r="B149" s="225"/>
      <c r="C149" s="108" t="s">
        <v>13</v>
      </c>
      <c r="D149" s="105">
        <f>SUM(D144:D148)</f>
        <v>371</v>
      </c>
      <c r="E149" s="105">
        <f t="shared" ref="E149:L149" si="26">SUM(E144:E148)</f>
        <v>815</v>
      </c>
      <c r="F149" s="105">
        <f t="shared" si="26"/>
        <v>1186</v>
      </c>
      <c r="G149" s="105">
        <f t="shared" si="26"/>
        <v>940</v>
      </c>
      <c r="H149" s="105">
        <f t="shared" si="26"/>
        <v>497</v>
      </c>
      <c r="I149" s="105">
        <f t="shared" si="26"/>
        <v>1437</v>
      </c>
      <c r="J149" s="105">
        <f t="shared" si="26"/>
        <v>130</v>
      </c>
      <c r="K149" s="105">
        <f t="shared" si="26"/>
        <v>50</v>
      </c>
      <c r="L149" s="105">
        <f t="shared" si="26"/>
        <v>180</v>
      </c>
      <c r="M149" s="70"/>
      <c r="N149" s="70"/>
    </row>
    <row r="150" spans="1:22" ht="35.1" customHeight="1"/>
    <row r="151" spans="1:22" ht="35.1" customHeight="1"/>
  </sheetData>
  <mergeCells count="73">
    <mergeCell ref="A1:L1"/>
    <mergeCell ref="A3:B4"/>
    <mergeCell ref="C3:C4"/>
    <mergeCell ref="D3:F3"/>
    <mergeCell ref="G3:I3"/>
    <mergeCell ref="J3:L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6:B26"/>
    <mergeCell ref="A21:B21"/>
    <mergeCell ref="A22:B22"/>
    <mergeCell ref="A23:B23"/>
    <mergeCell ref="A24:B24"/>
    <mergeCell ref="A25:B25"/>
    <mergeCell ref="A55:B58"/>
    <mergeCell ref="A30:L30"/>
    <mergeCell ref="A31:B32"/>
    <mergeCell ref="C31:C32"/>
    <mergeCell ref="D31:F31"/>
    <mergeCell ref="G31:I31"/>
    <mergeCell ref="J31:L31"/>
    <mergeCell ref="A33:B37"/>
    <mergeCell ref="A38:B41"/>
    <mergeCell ref="A42:B45"/>
    <mergeCell ref="A46:B50"/>
    <mergeCell ref="A51:B54"/>
    <mergeCell ref="A100:B101"/>
    <mergeCell ref="A59:B63"/>
    <mergeCell ref="A64:B64"/>
    <mergeCell ref="A65:B66"/>
    <mergeCell ref="A67:B68"/>
    <mergeCell ref="A69:B73"/>
    <mergeCell ref="A74:B74"/>
    <mergeCell ref="A75:B79"/>
    <mergeCell ref="A80:B84"/>
    <mergeCell ref="A85:B89"/>
    <mergeCell ref="A90:B94"/>
    <mergeCell ref="A95:B99"/>
    <mergeCell ref="A125:B125"/>
    <mergeCell ref="A102:B102"/>
    <mergeCell ref="A103:B103"/>
    <mergeCell ref="A104:B107"/>
    <mergeCell ref="A108:B109"/>
    <mergeCell ref="A110:B110"/>
    <mergeCell ref="A111:B112"/>
    <mergeCell ref="A113:B113"/>
    <mergeCell ref="A114:B119"/>
    <mergeCell ref="A120:B122"/>
    <mergeCell ref="A123:B123"/>
    <mergeCell ref="A124:B124"/>
    <mergeCell ref="A134:A137"/>
    <mergeCell ref="A138:B143"/>
    <mergeCell ref="A144:B149"/>
    <mergeCell ref="A126:B126"/>
    <mergeCell ref="A127:B127"/>
    <mergeCell ref="A128:B130"/>
    <mergeCell ref="A131:B131"/>
    <mergeCell ref="A132:B132"/>
    <mergeCell ref="A133:B1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S56"/>
  <sheetViews>
    <sheetView rightToLeft="1" workbookViewId="0">
      <selection activeCell="E9" sqref="E9"/>
    </sheetView>
  </sheetViews>
  <sheetFormatPr defaultRowHeight="26.25"/>
  <cols>
    <col min="1" max="1" width="14.625" style="19" customWidth="1"/>
    <col min="2" max="3" width="7.625" style="5" customWidth="1"/>
    <col min="4" max="4" width="8.625" style="5" customWidth="1"/>
    <col min="5" max="15" width="7.625" style="5" customWidth="1"/>
    <col min="16" max="16" width="8.375" style="5" customWidth="1"/>
    <col min="17" max="16384" width="9" style="5"/>
  </cols>
  <sheetData>
    <row r="2" spans="1:19" ht="30.75" customHeight="1">
      <c r="A2" s="231" t="s">
        <v>174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19" ht="30" customHeight="1"/>
    <row r="4" spans="1:19" ht="30" customHeight="1">
      <c r="A4" s="230" t="s">
        <v>146</v>
      </c>
      <c r="B4" s="230" t="s">
        <v>8</v>
      </c>
      <c r="C4" s="230"/>
      <c r="D4" s="230"/>
      <c r="E4" s="230" t="s">
        <v>9</v>
      </c>
      <c r="F4" s="230"/>
      <c r="G4" s="230"/>
      <c r="H4" s="230" t="s">
        <v>10</v>
      </c>
      <c r="I4" s="230"/>
      <c r="J4" s="230"/>
      <c r="K4" s="230" t="s">
        <v>103</v>
      </c>
      <c r="L4" s="230"/>
      <c r="M4" s="230"/>
      <c r="N4" s="230" t="s">
        <v>107</v>
      </c>
      <c r="O4" s="230"/>
      <c r="P4" s="230"/>
      <c r="Q4" s="230" t="s">
        <v>13</v>
      </c>
      <c r="R4" s="230"/>
      <c r="S4" s="230"/>
    </row>
    <row r="5" spans="1:19" ht="30" customHeight="1">
      <c r="A5" s="230"/>
      <c r="B5" s="68" t="s">
        <v>4</v>
      </c>
      <c r="C5" s="68" t="s">
        <v>147</v>
      </c>
      <c r="D5" s="68" t="s">
        <v>6</v>
      </c>
      <c r="E5" s="68" t="s">
        <v>4</v>
      </c>
      <c r="F5" s="68" t="s">
        <v>147</v>
      </c>
      <c r="G5" s="68" t="s">
        <v>6</v>
      </c>
      <c r="H5" s="68" t="s">
        <v>4</v>
      </c>
      <c r="I5" s="68" t="s">
        <v>147</v>
      </c>
      <c r="J5" s="68" t="s">
        <v>6</v>
      </c>
      <c r="K5" s="68" t="s">
        <v>4</v>
      </c>
      <c r="L5" s="68" t="s">
        <v>147</v>
      </c>
      <c r="M5" s="68" t="s">
        <v>6</v>
      </c>
      <c r="N5" s="68" t="s">
        <v>4</v>
      </c>
      <c r="O5" s="68" t="s">
        <v>147</v>
      </c>
      <c r="P5" s="68" t="s">
        <v>6</v>
      </c>
      <c r="Q5" s="68" t="s">
        <v>4</v>
      </c>
      <c r="R5" s="68" t="s">
        <v>5</v>
      </c>
      <c r="S5" s="68" t="s">
        <v>6</v>
      </c>
    </row>
    <row r="6" spans="1:19" ht="30" customHeight="1">
      <c r="A6" s="68" t="s">
        <v>7</v>
      </c>
      <c r="B6" s="67">
        <v>2235</v>
      </c>
      <c r="C6" s="67">
        <v>1068</v>
      </c>
      <c r="D6" s="68">
        <f>B6+C6</f>
        <v>3303</v>
      </c>
      <c r="E6" s="67">
        <v>1705</v>
      </c>
      <c r="F6" s="67">
        <v>758</v>
      </c>
      <c r="G6" s="68">
        <f>E6+F6</f>
        <v>2463</v>
      </c>
      <c r="H6" s="67">
        <v>837</v>
      </c>
      <c r="I6" s="67">
        <v>500</v>
      </c>
      <c r="J6" s="68">
        <f>H6+I6</f>
        <v>1337</v>
      </c>
      <c r="K6" s="67">
        <v>627</v>
      </c>
      <c r="L6" s="67">
        <v>435</v>
      </c>
      <c r="M6" s="68">
        <f t="shared" ref="M6:M55" si="0">K6+L6</f>
        <v>1062</v>
      </c>
      <c r="N6" s="67">
        <v>428</v>
      </c>
      <c r="O6" s="67">
        <v>173</v>
      </c>
      <c r="P6" s="68">
        <f>N6+O6</f>
        <v>601</v>
      </c>
      <c r="Q6" s="68">
        <f t="shared" ref="Q6:R23" si="1">N6+K6+H6+E6+B6</f>
        <v>5832</v>
      </c>
      <c r="R6" s="68">
        <f t="shared" si="1"/>
        <v>2934</v>
      </c>
      <c r="S6" s="68">
        <f>Q6+R6</f>
        <v>8766</v>
      </c>
    </row>
    <row r="7" spans="1:19" ht="30" customHeight="1">
      <c r="A7" s="68" t="s">
        <v>14</v>
      </c>
      <c r="B7" s="67">
        <v>734</v>
      </c>
      <c r="C7" s="67">
        <v>383</v>
      </c>
      <c r="D7" s="68">
        <f t="shared" ref="D7:D55" si="2">B7+C7</f>
        <v>1117</v>
      </c>
      <c r="E7" s="67">
        <v>438</v>
      </c>
      <c r="F7" s="67">
        <v>247</v>
      </c>
      <c r="G7" s="68">
        <f t="shared" ref="G7:G55" si="3">E7+F7</f>
        <v>685</v>
      </c>
      <c r="H7" s="67">
        <v>438</v>
      </c>
      <c r="I7" s="67">
        <v>167</v>
      </c>
      <c r="J7" s="68">
        <f t="shared" ref="J7:J55" si="4">H7+I7</f>
        <v>605</v>
      </c>
      <c r="K7" s="67">
        <v>300</v>
      </c>
      <c r="L7" s="67">
        <v>188</v>
      </c>
      <c r="M7" s="68">
        <f t="shared" si="0"/>
        <v>488</v>
      </c>
      <c r="N7" s="67">
        <v>0</v>
      </c>
      <c r="O7" s="67">
        <v>0</v>
      </c>
      <c r="P7" s="68">
        <f t="shared" ref="P7:P55" si="5">N7+O7</f>
        <v>0</v>
      </c>
      <c r="Q7" s="68">
        <f t="shared" si="1"/>
        <v>1910</v>
      </c>
      <c r="R7" s="68">
        <f t="shared" si="1"/>
        <v>985</v>
      </c>
      <c r="S7" s="68">
        <f t="shared" ref="S7:S55" si="6">Q7+R7</f>
        <v>2895</v>
      </c>
    </row>
    <row r="8" spans="1:19" ht="30" customHeight="1">
      <c r="A8" s="68" t="s">
        <v>15</v>
      </c>
      <c r="B8" s="67">
        <v>279</v>
      </c>
      <c r="C8" s="67">
        <v>1095</v>
      </c>
      <c r="D8" s="68">
        <f t="shared" si="2"/>
        <v>1374</v>
      </c>
      <c r="E8" s="67">
        <v>331</v>
      </c>
      <c r="F8" s="67">
        <v>607</v>
      </c>
      <c r="G8" s="68">
        <f t="shared" si="3"/>
        <v>938</v>
      </c>
      <c r="H8" s="67">
        <v>142</v>
      </c>
      <c r="I8" s="67">
        <v>513</v>
      </c>
      <c r="J8" s="68">
        <f t="shared" si="4"/>
        <v>655</v>
      </c>
      <c r="K8" s="67">
        <v>210</v>
      </c>
      <c r="L8" s="67">
        <v>541</v>
      </c>
      <c r="M8" s="68">
        <f t="shared" si="0"/>
        <v>751</v>
      </c>
      <c r="N8" s="67">
        <v>0</v>
      </c>
      <c r="O8" s="67">
        <v>0</v>
      </c>
      <c r="P8" s="68">
        <f t="shared" si="5"/>
        <v>0</v>
      </c>
      <c r="Q8" s="68">
        <f t="shared" si="1"/>
        <v>962</v>
      </c>
      <c r="R8" s="68">
        <f t="shared" si="1"/>
        <v>2756</v>
      </c>
      <c r="S8" s="68">
        <f t="shared" si="6"/>
        <v>3718</v>
      </c>
    </row>
    <row r="9" spans="1:19" ht="30" customHeight="1">
      <c r="A9" s="114" t="s">
        <v>16</v>
      </c>
      <c r="B9" s="67">
        <v>1371</v>
      </c>
      <c r="C9" s="67">
        <v>750</v>
      </c>
      <c r="D9" s="68">
        <f t="shared" si="2"/>
        <v>2121</v>
      </c>
      <c r="E9" s="67">
        <v>1335</v>
      </c>
      <c r="F9" s="67">
        <v>526</v>
      </c>
      <c r="G9" s="68">
        <f t="shared" si="3"/>
        <v>1861</v>
      </c>
      <c r="H9" s="67">
        <v>1005</v>
      </c>
      <c r="I9" s="67">
        <v>754</v>
      </c>
      <c r="J9" s="68">
        <f t="shared" si="4"/>
        <v>1759</v>
      </c>
      <c r="K9" s="67">
        <v>758</v>
      </c>
      <c r="L9" s="67">
        <v>681</v>
      </c>
      <c r="M9" s="68">
        <f t="shared" si="0"/>
        <v>1439</v>
      </c>
      <c r="N9" s="67">
        <v>56</v>
      </c>
      <c r="O9" s="67">
        <v>40</v>
      </c>
      <c r="P9" s="68">
        <f t="shared" si="5"/>
        <v>96</v>
      </c>
      <c r="Q9" s="68">
        <f t="shared" si="1"/>
        <v>4525</v>
      </c>
      <c r="R9" s="68">
        <f t="shared" si="1"/>
        <v>2751</v>
      </c>
      <c r="S9" s="68">
        <f t="shared" si="6"/>
        <v>7276</v>
      </c>
    </row>
    <row r="10" spans="1:19" ht="52.5">
      <c r="A10" s="114" t="s">
        <v>175</v>
      </c>
      <c r="B10" s="67">
        <v>0</v>
      </c>
      <c r="C10" s="67">
        <v>0</v>
      </c>
      <c r="D10" s="68">
        <f t="shared" si="2"/>
        <v>0</v>
      </c>
      <c r="E10" s="67">
        <v>0</v>
      </c>
      <c r="F10" s="67">
        <v>0</v>
      </c>
      <c r="G10" s="68">
        <f t="shared" si="3"/>
        <v>0</v>
      </c>
      <c r="H10" s="67">
        <v>0</v>
      </c>
      <c r="I10" s="67">
        <v>0</v>
      </c>
      <c r="J10" s="68">
        <f t="shared" si="4"/>
        <v>0</v>
      </c>
      <c r="K10" s="67">
        <v>0</v>
      </c>
      <c r="L10" s="67">
        <v>0</v>
      </c>
      <c r="M10" s="68">
        <f t="shared" si="0"/>
        <v>0</v>
      </c>
      <c r="N10" s="67">
        <v>353</v>
      </c>
      <c r="O10" s="67">
        <v>155</v>
      </c>
      <c r="P10" s="68">
        <f>SUM(N10:O10)</f>
        <v>508</v>
      </c>
      <c r="Q10" s="68">
        <f t="shared" si="1"/>
        <v>353</v>
      </c>
      <c r="R10" s="68">
        <f t="shared" si="1"/>
        <v>155</v>
      </c>
      <c r="S10" s="68">
        <f t="shared" si="6"/>
        <v>508</v>
      </c>
    </row>
    <row r="11" spans="1:19" ht="30" customHeight="1">
      <c r="A11" s="114" t="s">
        <v>140</v>
      </c>
      <c r="B11" s="67">
        <v>548</v>
      </c>
      <c r="C11" s="67">
        <v>757</v>
      </c>
      <c r="D11" s="68">
        <f t="shared" si="2"/>
        <v>1305</v>
      </c>
      <c r="E11" s="67">
        <v>612</v>
      </c>
      <c r="F11" s="67">
        <v>558</v>
      </c>
      <c r="G11" s="68">
        <f t="shared" si="3"/>
        <v>1170</v>
      </c>
      <c r="H11" s="67">
        <v>249</v>
      </c>
      <c r="I11" s="67">
        <v>290</v>
      </c>
      <c r="J11" s="68">
        <f t="shared" si="4"/>
        <v>539</v>
      </c>
      <c r="K11" s="67">
        <v>298</v>
      </c>
      <c r="L11" s="67">
        <v>322</v>
      </c>
      <c r="M11" s="68">
        <f t="shared" si="0"/>
        <v>620</v>
      </c>
      <c r="N11" s="67">
        <v>0</v>
      </c>
      <c r="O11" s="67">
        <v>0</v>
      </c>
      <c r="P11" s="68">
        <f t="shared" si="5"/>
        <v>0</v>
      </c>
      <c r="Q11" s="68">
        <f t="shared" si="1"/>
        <v>1707</v>
      </c>
      <c r="R11" s="68">
        <f t="shared" si="1"/>
        <v>1927</v>
      </c>
      <c r="S11" s="68">
        <f t="shared" si="6"/>
        <v>3634</v>
      </c>
    </row>
    <row r="12" spans="1:19" ht="78.75">
      <c r="A12" s="114" t="s">
        <v>148</v>
      </c>
      <c r="B12" s="67">
        <v>3981</v>
      </c>
      <c r="C12" s="67">
        <v>1191</v>
      </c>
      <c r="D12" s="68">
        <f t="shared" si="2"/>
        <v>5172</v>
      </c>
      <c r="E12" s="67">
        <v>5356</v>
      </c>
      <c r="F12" s="67">
        <v>1130</v>
      </c>
      <c r="G12" s="68">
        <f t="shared" si="3"/>
        <v>6486</v>
      </c>
      <c r="H12" s="67">
        <v>2309</v>
      </c>
      <c r="I12" s="67">
        <v>766</v>
      </c>
      <c r="J12" s="68">
        <f t="shared" si="4"/>
        <v>3075</v>
      </c>
      <c r="K12" s="67">
        <v>2126</v>
      </c>
      <c r="L12" s="67">
        <v>424</v>
      </c>
      <c r="M12" s="68">
        <f t="shared" si="0"/>
        <v>2550</v>
      </c>
      <c r="N12" s="67">
        <v>0</v>
      </c>
      <c r="O12" s="67">
        <v>0</v>
      </c>
      <c r="P12" s="68">
        <f t="shared" si="5"/>
        <v>0</v>
      </c>
      <c r="Q12" s="68">
        <f t="shared" si="1"/>
        <v>13772</v>
      </c>
      <c r="R12" s="68">
        <f t="shared" si="1"/>
        <v>3511</v>
      </c>
      <c r="S12" s="68">
        <f t="shared" si="6"/>
        <v>17283</v>
      </c>
    </row>
    <row r="13" spans="1:19" ht="30" customHeight="1">
      <c r="A13" s="114" t="s">
        <v>149</v>
      </c>
      <c r="B13" s="67">
        <v>639</v>
      </c>
      <c r="C13" s="67">
        <v>370</v>
      </c>
      <c r="D13" s="68">
        <f t="shared" si="2"/>
        <v>1009</v>
      </c>
      <c r="E13" s="67">
        <v>530</v>
      </c>
      <c r="F13" s="67">
        <v>271</v>
      </c>
      <c r="G13" s="68">
        <f t="shared" si="3"/>
        <v>801</v>
      </c>
      <c r="H13" s="67">
        <v>270</v>
      </c>
      <c r="I13" s="67">
        <v>208</v>
      </c>
      <c r="J13" s="68">
        <f t="shared" si="4"/>
        <v>478</v>
      </c>
      <c r="K13" s="67">
        <v>265</v>
      </c>
      <c r="L13" s="67">
        <v>222</v>
      </c>
      <c r="M13" s="68">
        <f t="shared" si="0"/>
        <v>487</v>
      </c>
      <c r="N13" s="67">
        <v>0</v>
      </c>
      <c r="O13" s="67">
        <v>0</v>
      </c>
      <c r="P13" s="68">
        <f t="shared" si="5"/>
        <v>0</v>
      </c>
      <c r="Q13" s="68">
        <f t="shared" si="1"/>
        <v>1704</v>
      </c>
      <c r="R13" s="68">
        <f t="shared" si="1"/>
        <v>1071</v>
      </c>
      <c r="S13" s="68">
        <f t="shared" si="6"/>
        <v>2775</v>
      </c>
    </row>
    <row r="14" spans="1:19" ht="30" customHeight="1">
      <c r="A14" s="114" t="s">
        <v>18</v>
      </c>
      <c r="B14" s="67">
        <v>0</v>
      </c>
      <c r="C14" s="67">
        <v>0</v>
      </c>
      <c r="D14" s="68">
        <f t="shared" si="2"/>
        <v>0</v>
      </c>
      <c r="E14" s="67">
        <v>861</v>
      </c>
      <c r="F14" s="67">
        <v>814</v>
      </c>
      <c r="G14" s="68">
        <f t="shared" si="3"/>
        <v>1675</v>
      </c>
      <c r="H14" s="67">
        <v>915</v>
      </c>
      <c r="I14" s="67">
        <v>225</v>
      </c>
      <c r="J14" s="68">
        <f t="shared" si="4"/>
        <v>1140</v>
      </c>
      <c r="K14" s="67">
        <v>0</v>
      </c>
      <c r="L14" s="67">
        <v>0</v>
      </c>
      <c r="M14" s="68">
        <f t="shared" si="0"/>
        <v>0</v>
      </c>
      <c r="N14" s="67">
        <v>0</v>
      </c>
      <c r="O14" s="67">
        <v>0</v>
      </c>
      <c r="P14" s="68">
        <f t="shared" si="5"/>
        <v>0</v>
      </c>
      <c r="Q14" s="68">
        <f t="shared" si="1"/>
        <v>1776</v>
      </c>
      <c r="R14" s="68">
        <f t="shared" si="1"/>
        <v>1039</v>
      </c>
      <c r="S14" s="68">
        <f t="shared" si="6"/>
        <v>2815</v>
      </c>
    </row>
    <row r="15" spans="1:19" ht="47.25" customHeight="1">
      <c r="A15" s="114" t="s">
        <v>19</v>
      </c>
      <c r="B15" s="67">
        <v>0</v>
      </c>
      <c r="C15" s="67">
        <v>0</v>
      </c>
      <c r="D15" s="68">
        <f t="shared" si="2"/>
        <v>0</v>
      </c>
      <c r="E15" s="67">
        <v>0</v>
      </c>
      <c r="F15" s="67">
        <v>0</v>
      </c>
      <c r="G15" s="68">
        <f t="shared" si="3"/>
        <v>0</v>
      </c>
      <c r="H15" s="67">
        <v>0</v>
      </c>
      <c r="I15" s="67">
        <v>0</v>
      </c>
      <c r="J15" s="68">
        <f t="shared" si="4"/>
        <v>0</v>
      </c>
      <c r="K15" s="67">
        <v>1053</v>
      </c>
      <c r="L15" s="67">
        <v>508</v>
      </c>
      <c r="M15" s="68">
        <f t="shared" si="0"/>
        <v>1561</v>
      </c>
      <c r="N15" s="67">
        <v>459</v>
      </c>
      <c r="O15" s="67">
        <v>123</v>
      </c>
      <c r="P15" s="68">
        <f t="shared" si="5"/>
        <v>582</v>
      </c>
      <c r="Q15" s="68">
        <f t="shared" si="1"/>
        <v>1512</v>
      </c>
      <c r="R15" s="68">
        <f t="shared" si="1"/>
        <v>631</v>
      </c>
      <c r="S15" s="68">
        <f t="shared" si="6"/>
        <v>2143</v>
      </c>
    </row>
    <row r="16" spans="1:19" ht="42.75" customHeight="1">
      <c r="A16" s="114" t="s">
        <v>20</v>
      </c>
      <c r="B16" s="67">
        <v>1080</v>
      </c>
      <c r="C16" s="67">
        <v>988</v>
      </c>
      <c r="D16" s="68">
        <f t="shared" si="2"/>
        <v>2068</v>
      </c>
      <c r="E16" s="67">
        <v>829</v>
      </c>
      <c r="F16" s="67">
        <v>391</v>
      </c>
      <c r="G16" s="68">
        <f t="shared" si="3"/>
        <v>1220</v>
      </c>
      <c r="H16" s="67">
        <v>656</v>
      </c>
      <c r="I16" s="67">
        <v>749</v>
      </c>
      <c r="J16" s="68">
        <f t="shared" si="4"/>
        <v>1405</v>
      </c>
      <c r="K16" s="67">
        <v>478</v>
      </c>
      <c r="L16" s="67">
        <v>458</v>
      </c>
      <c r="M16" s="68">
        <f t="shared" si="0"/>
        <v>936</v>
      </c>
      <c r="N16" s="67">
        <v>661</v>
      </c>
      <c r="O16" s="67">
        <v>451</v>
      </c>
      <c r="P16" s="68">
        <f t="shared" si="5"/>
        <v>1112</v>
      </c>
      <c r="Q16" s="68">
        <f t="shared" si="1"/>
        <v>3704</v>
      </c>
      <c r="R16" s="68">
        <f t="shared" si="1"/>
        <v>3037</v>
      </c>
      <c r="S16" s="68">
        <f t="shared" si="6"/>
        <v>6741</v>
      </c>
    </row>
    <row r="17" spans="1:19" ht="78.75">
      <c r="A17" s="114" t="s">
        <v>150</v>
      </c>
      <c r="B17" s="67">
        <v>154</v>
      </c>
      <c r="C17" s="67">
        <v>210</v>
      </c>
      <c r="D17" s="68">
        <f t="shared" si="2"/>
        <v>364</v>
      </c>
      <c r="E17" s="67">
        <v>0</v>
      </c>
      <c r="F17" s="67">
        <v>0</v>
      </c>
      <c r="G17" s="68">
        <f t="shared" si="3"/>
        <v>0</v>
      </c>
      <c r="H17" s="67">
        <v>0</v>
      </c>
      <c r="I17" s="67">
        <v>0</v>
      </c>
      <c r="J17" s="68">
        <f t="shared" si="4"/>
        <v>0</v>
      </c>
      <c r="K17" s="67">
        <v>0</v>
      </c>
      <c r="L17" s="67">
        <v>0</v>
      </c>
      <c r="M17" s="68">
        <f t="shared" si="0"/>
        <v>0</v>
      </c>
      <c r="N17" s="67">
        <v>0</v>
      </c>
      <c r="O17" s="67">
        <v>0</v>
      </c>
      <c r="P17" s="68">
        <f t="shared" si="5"/>
        <v>0</v>
      </c>
      <c r="Q17" s="68">
        <f t="shared" si="1"/>
        <v>154</v>
      </c>
      <c r="R17" s="68">
        <f t="shared" si="1"/>
        <v>210</v>
      </c>
      <c r="S17" s="68">
        <f t="shared" si="6"/>
        <v>364</v>
      </c>
    </row>
    <row r="18" spans="1:19" ht="52.5">
      <c r="A18" s="114" t="s">
        <v>151</v>
      </c>
      <c r="B18" s="67">
        <v>0</v>
      </c>
      <c r="C18" s="67">
        <v>0</v>
      </c>
      <c r="D18" s="68">
        <f t="shared" si="2"/>
        <v>0</v>
      </c>
      <c r="E18" s="67">
        <v>408</v>
      </c>
      <c r="F18" s="67">
        <v>192</v>
      </c>
      <c r="G18" s="68">
        <f t="shared" si="3"/>
        <v>600</v>
      </c>
      <c r="H18" s="67">
        <v>0</v>
      </c>
      <c r="I18" s="67">
        <v>0</v>
      </c>
      <c r="J18" s="68">
        <f t="shared" si="4"/>
        <v>0</v>
      </c>
      <c r="K18" s="67">
        <v>0</v>
      </c>
      <c r="L18" s="67">
        <v>0</v>
      </c>
      <c r="M18" s="68">
        <f t="shared" si="0"/>
        <v>0</v>
      </c>
      <c r="N18" s="67">
        <v>0</v>
      </c>
      <c r="O18" s="67">
        <v>0</v>
      </c>
      <c r="P18" s="68">
        <f t="shared" si="5"/>
        <v>0</v>
      </c>
      <c r="Q18" s="68">
        <f t="shared" si="1"/>
        <v>408</v>
      </c>
      <c r="R18" s="68">
        <f t="shared" si="1"/>
        <v>192</v>
      </c>
      <c r="S18" s="68">
        <f t="shared" si="6"/>
        <v>600</v>
      </c>
    </row>
    <row r="19" spans="1:19" ht="52.5">
      <c r="A19" s="114" t="s">
        <v>152</v>
      </c>
      <c r="B19" s="67">
        <v>0</v>
      </c>
      <c r="C19" s="67">
        <v>0</v>
      </c>
      <c r="D19" s="68">
        <f t="shared" si="2"/>
        <v>0</v>
      </c>
      <c r="E19" s="67">
        <v>0</v>
      </c>
      <c r="F19" s="67">
        <v>0</v>
      </c>
      <c r="G19" s="68">
        <f t="shared" si="3"/>
        <v>0</v>
      </c>
      <c r="H19" s="67">
        <v>0</v>
      </c>
      <c r="I19" s="67">
        <v>0</v>
      </c>
      <c r="J19" s="68">
        <f t="shared" si="4"/>
        <v>0</v>
      </c>
      <c r="K19" s="67">
        <v>0</v>
      </c>
      <c r="L19" s="67">
        <v>0</v>
      </c>
      <c r="M19" s="68">
        <f t="shared" si="0"/>
        <v>0</v>
      </c>
      <c r="N19" s="67">
        <v>340</v>
      </c>
      <c r="O19" s="67">
        <v>228</v>
      </c>
      <c r="P19" s="68">
        <f t="shared" si="5"/>
        <v>568</v>
      </c>
      <c r="Q19" s="68">
        <f t="shared" si="1"/>
        <v>340</v>
      </c>
      <c r="R19" s="68">
        <f t="shared" si="1"/>
        <v>228</v>
      </c>
      <c r="S19" s="68">
        <f t="shared" si="6"/>
        <v>568</v>
      </c>
    </row>
    <row r="20" spans="1:19" ht="46.5" customHeight="1">
      <c r="A20" s="114" t="s">
        <v>130</v>
      </c>
      <c r="B20" s="67">
        <v>0</v>
      </c>
      <c r="C20" s="67">
        <v>0</v>
      </c>
      <c r="D20" s="68">
        <f t="shared" si="2"/>
        <v>0</v>
      </c>
      <c r="E20" s="67">
        <v>0</v>
      </c>
      <c r="F20" s="67">
        <v>0</v>
      </c>
      <c r="G20" s="68">
        <f t="shared" si="3"/>
        <v>0</v>
      </c>
      <c r="H20" s="67">
        <v>52</v>
      </c>
      <c r="I20" s="67">
        <v>34</v>
      </c>
      <c r="J20" s="68">
        <f>SUM(H20:I20)</f>
        <v>86</v>
      </c>
      <c r="K20" s="67">
        <v>0</v>
      </c>
      <c r="L20" s="67">
        <v>0</v>
      </c>
      <c r="M20" s="68">
        <f t="shared" si="0"/>
        <v>0</v>
      </c>
      <c r="N20" s="67">
        <v>0</v>
      </c>
      <c r="O20" s="67">
        <v>0</v>
      </c>
      <c r="P20" s="68">
        <f t="shared" si="5"/>
        <v>0</v>
      </c>
      <c r="Q20" s="68">
        <f t="shared" si="1"/>
        <v>52</v>
      </c>
      <c r="R20" s="68">
        <f t="shared" si="1"/>
        <v>34</v>
      </c>
      <c r="S20" s="68">
        <f t="shared" si="6"/>
        <v>86</v>
      </c>
    </row>
    <row r="21" spans="1:19" ht="52.5" customHeight="1">
      <c r="A21" s="114" t="s">
        <v>31</v>
      </c>
      <c r="B21" s="67">
        <v>14251</v>
      </c>
      <c r="C21" s="67">
        <v>26358</v>
      </c>
      <c r="D21" s="68">
        <f t="shared" si="2"/>
        <v>40609</v>
      </c>
      <c r="E21" s="67">
        <v>11023</v>
      </c>
      <c r="F21" s="67">
        <v>16157</v>
      </c>
      <c r="G21" s="68">
        <f t="shared" si="3"/>
        <v>27180</v>
      </c>
      <c r="H21" s="67">
        <v>7719</v>
      </c>
      <c r="I21" s="67">
        <v>12398</v>
      </c>
      <c r="J21" s="68">
        <f t="shared" si="4"/>
        <v>20117</v>
      </c>
      <c r="K21" s="67">
        <v>5457</v>
      </c>
      <c r="L21" s="67">
        <v>8799</v>
      </c>
      <c r="M21" s="68">
        <f t="shared" si="0"/>
        <v>14256</v>
      </c>
      <c r="N21" s="67">
        <v>2363</v>
      </c>
      <c r="O21" s="67">
        <v>3082</v>
      </c>
      <c r="P21" s="68">
        <f t="shared" si="5"/>
        <v>5445</v>
      </c>
      <c r="Q21" s="68">
        <f t="shared" si="1"/>
        <v>40813</v>
      </c>
      <c r="R21" s="68">
        <f t="shared" si="1"/>
        <v>66794</v>
      </c>
      <c r="S21" s="68">
        <f t="shared" si="6"/>
        <v>107607</v>
      </c>
    </row>
    <row r="22" spans="1:19" ht="46.5" customHeight="1">
      <c r="A22" s="114" t="s">
        <v>153</v>
      </c>
      <c r="B22" s="67">
        <v>900</v>
      </c>
      <c r="C22" s="67">
        <v>1190</v>
      </c>
      <c r="D22" s="68">
        <f t="shared" si="2"/>
        <v>2090</v>
      </c>
      <c r="E22" s="67">
        <v>0</v>
      </c>
      <c r="F22" s="67">
        <v>0</v>
      </c>
      <c r="G22" s="68">
        <f t="shared" si="3"/>
        <v>0</v>
      </c>
      <c r="H22" s="67">
        <v>0</v>
      </c>
      <c r="I22" s="67">
        <v>0</v>
      </c>
      <c r="J22" s="68">
        <f t="shared" si="4"/>
        <v>0</v>
      </c>
      <c r="K22" s="67">
        <v>0</v>
      </c>
      <c r="L22" s="67">
        <v>0</v>
      </c>
      <c r="M22" s="68">
        <f t="shared" si="0"/>
        <v>0</v>
      </c>
      <c r="N22" s="67">
        <v>0</v>
      </c>
      <c r="O22" s="67">
        <v>0</v>
      </c>
      <c r="P22" s="68">
        <f t="shared" si="5"/>
        <v>0</v>
      </c>
      <c r="Q22" s="68">
        <f t="shared" si="1"/>
        <v>900</v>
      </c>
      <c r="R22" s="68">
        <f t="shared" si="1"/>
        <v>1190</v>
      </c>
      <c r="S22" s="68">
        <f t="shared" si="6"/>
        <v>2090</v>
      </c>
    </row>
    <row r="23" spans="1:19" ht="30" customHeight="1">
      <c r="A23" s="114" t="s">
        <v>154</v>
      </c>
      <c r="B23" s="67">
        <v>355</v>
      </c>
      <c r="C23" s="67">
        <v>870</v>
      </c>
      <c r="D23" s="68">
        <f t="shared" si="2"/>
        <v>1225</v>
      </c>
      <c r="E23" s="67">
        <v>0</v>
      </c>
      <c r="F23" s="67">
        <v>0</v>
      </c>
      <c r="G23" s="68">
        <f t="shared" si="3"/>
        <v>0</v>
      </c>
      <c r="H23" s="67">
        <v>0</v>
      </c>
      <c r="I23" s="67">
        <v>0</v>
      </c>
      <c r="J23" s="68">
        <f t="shared" si="4"/>
        <v>0</v>
      </c>
      <c r="K23" s="67">
        <v>0</v>
      </c>
      <c r="L23" s="67">
        <v>0</v>
      </c>
      <c r="M23" s="68">
        <f t="shared" si="0"/>
        <v>0</v>
      </c>
      <c r="N23" s="67">
        <v>0</v>
      </c>
      <c r="O23" s="67">
        <v>0</v>
      </c>
      <c r="P23" s="68">
        <f t="shared" si="5"/>
        <v>0</v>
      </c>
      <c r="Q23" s="68">
        <f t="shared" si="1"/>
        <v>355</v>
      </c>
      <c r="R23" s="68">
        <f t="shared" si="1"/>
        <v>870</v>
      </c>
      <c r="S23" s="68">
        <f t="shared" si="6"/>
        <v>1225</v>
      </c>
    </row>
    <row r="24" spans="1:19" ht="30" customHeight="1">
      <c r="A24" s="114" t="s">
        <v>155</v>
      </c>
      <c r="B24" s="67">
        <v>0</v>
      </c>
      <c r="C24" s="67">
        <v>0</v>
      </c>
      <c r="D24" s="68">
        <f t="shared" si="2"/>
        <v>0</v>
      </c>
      <c r="E24" s="67">
        <v>1017</v>
      </c>
      <c r="F24" s="67">
        <v>1370</v>
      </c>
      <c r="G24" s="68">
        <f t="shared" si="3"/>
        <v>2387</v>
      </c>
      <c r="H24" s="67">
        <v>0</v>
      </c>
      <c r="I24" s="67">
        <v>0</v>
      </c>
      <c r="J24" s="68">
        <f t="shared" si="4"/>
        <v>0</v>
      </c>
      <c r="K24" s="67">
        <v>0</v>
      </c>
      <c r="L24" s="67">
        <v>0</v>
      </c>
      <c r="M24" s="68">
        <f t="shared" si="0"/>
        <v>0</v>
      </c>
      <c r="N24" s="67">
        <v>0</v>
      </c>
      <c r="O24" s="67">
        <v>0</v>
      </c>
      <c r="P24" s="68">
        <f t="shared" si="5"/>
        <v>0</v>
      </c>
      <c r="Q24" s="68">
        <f t="shared" ref="Q24:R55" si="7">N24+K24+H24+E24+B24</f>
        <v>1017</v>
      </c>
      <c r="R24" s="68">
        <f t="shared" si="7"/>
        <v>1370</v>
      </c>
      <c r="S24" s="68">
        <f t="shared" si="6"/>
        <v>2387</v>
      </c>
    </row>
    <row r="25" spans="1:19" ht="43.5" customHeight="1">
      <c r="A25" s="114" t="s">
        <v>156</v>
      </c>
      <c r="B25" s="67">
        <v>0</v>
      </c>
      <c r="C25" s="67">
        <v>0</v>
      </c>
      <c r="D25" s="68">
        <f t="shared" si="2"/>
        <v>0</v>
      </c>
      <c r="E25" s="67">
        <v>0</v>
      </c>
      <c r="F25" s="67">
        <v>0</v>
      </c>
      <c r="G25" s="68">
        <f t="shared" si="3"/>
        <v>0</v>
      </c>
      <c r="H25" s="67">
        <v>741</v>
      </c>
      <c r="I25" s="67">
        <v>2557</v>
      </c>
      <c r="J25" s="68">
        <f t="shared" si="4"/>
        <v>3298</v>
      </c>
      <c r="K25" s="67">
        <v>0</v>
      </c>
      <c r="L25" s="67">
        <v>0</v>
      </c>
      <c r="M25" s="68">
        <f t="shared" si="0"/>
        <v>0</v>
      </c>
      <c r="N25" s="67">
        <v>0</v>
      </c>
      <c r="O25" s="67">
        <v>0</v>
      </c>
      <c r="P25" s="68">
        <f t="shared" si="5"/>
        <v>0</v>
      </c>
      <c r="Q25" s="68">
        <f t="shared" si="7"/>
        <v>741</v>
      </c>
      <c r="R25" s="68">
        <f t="shared" si="7"/>
        <v>2557</v>
      </c>
      <c r="S25" s="68">
        <f t="shared" si="6"/>
        <v>3298</v>
      </c>
    </row>
    <row r="26" spans="1:19" ht="45" customHeight="1">
      <c r="A26" s="114" t="s">
        <v>157</v>
      </c>
      <c r="B26" s="67">
        <v>0</v>
      </c>
      <c r="C26" s="67">
        <v>0</v>
      </c>
      <c r="D26" s="68">
        <f t="shared" si="2"/>
        <v>0</v>
      </c>
      <c r="E26" s="67">
        <v>0</v>
      </c>
      <c r="F26" s="67">
        <v>0</v>
      </c>
      <c r="G26" s="68">
        <f t="shared" si="3"/>
        <v>0</v>
      </c>
      <c r="H26" s="67">
        <v>0</v>
      </c>
      <c r="I26" s="67">
        <v>0</v>
      </c>
      <c r="J26" s="68">
        <f t="shared" si="4"/>
        <v>0</v>
      </c>
      <c r="K26" s="67">
        <v>183</v>
      </c>
      <c r="L26" s="67">
        <v>615</v>
      </c>
      <c r="M26" s="68">
        <f t="shared" si="0"/>
        <v>798</v>
      </c>
      <c r="N26" s="67">
        <v>0</v>
      </c>
      <c r="O26" s="67">
        <v>0</v>
      </c>
      <c r="P26" s="68">
        <f t="shared" si="5"/>
        <v>0</v>
      </c>
      <c r="Q26" s="68">
        <f t="shared" si="7"/>
        <v>183</v>
      </c>
      <c r="R26" s="68">
        <f t="shared" si="7"/>
        <v>615</v>
      </c>
      <c r="S26" s="68">
        <f t="shared" si="6"/>
        <v>798</v>
      </c>
    </row>
    <row r="27" spans="1:19" ht="30" customHeight="1">
      <c r="A27" s="114" t="s">
        <v>158</v>
      </c>
      <c r="B27" s="67">
        <v>0</v>
      </c>
      <c r="C27" s="67">
        <v>0</v>
      </c>
      <c r="D27" s="68">
        <f t="shared" si="2"/>
        <v>0</v>
      </c>
      <c r="E27" s="67">
        <v>0</v>
      </c>
      <c r="F27" s="67">
        <v>0</v>
      </c>
      <c r="G27" s="68">
        <f t="shared" si="3"/>
        <v>0</v>
      </c>
      <c r="H27" s="67">
        <v>0</v>
      </c>
      <c r="I27" s="67">
        <v>0</v>
      </c>
      <c r="J27" s="68">
        <f t="shared" si="4"/>
        <v>0</v>
      </c>
      <c r="K27" s="67">
        <v>0</v>
      </c>
      <c r="L27" s="67">
        <v>0</v>
      </c>
      <c r="M27" s="68">
        <f t="shared" si="0"/>
        <v>0</v>
      </c>
      <c r="N27" s="67">
        <v>599</v>
      </c>
      <c r="O27" s="67">
        <v>772</v>
      </c>
      <c r="P27" s="68">
        <f t="shared" si="5"/>
        <v>1371</v>
      </c>
      <c r="Q27" s="68">
        <f t="shared" si="7"/>
        <v>599</v>
      </c>
      <c r="R27" s="68">
        <f t="shared" si="7"/>
        <v>772</v>
      </c>
      <c r="S27" s="68">
        <f t="shared" si="6"/>
        <v>1371</v>
      </c>
    </row>
    <row r="28" spans="1:19" ht="30" customHeight="1">
      <c r="A28" s="114" t="s">
        <v>159</v>
      </c>
      <c r="B28" s="67">
        <v>0</v>
      </c>
      <c r="C28" s="67">
        <v>0</v>
      </c>
      <c r="D28" s="68">
        <f t="shared" si="2"/>
        <v>0</v>
      </c>
      <c r="E28" s="67">
        <v>0</v>
      </c>
      <c r="F28" s="67">
        <v>0</v>
      </c>
      <c r="G28" s="68">
        <f t="shared" si="3"/>
        <v>0</v>
      </c>
      <c r="H28" s="67">
        <v>0</v>
      </c>
      <c r="I28" s="67">
        <v>0</v>
      </c>
      <c r="J28" s="68">
        <f t="shared" si="4"/>
        <v>0</v>
      </c>
      <c r="K28" s="67">
        <v>0</v>
      </c>
      <c r="L28" s="67">
        <v>0</v>
      </c>
      <c r="M28" s="68">
        <f t="shared" si="0"/>
        <v>0</v>
      </c>
      <c r="N28" s="67">
        <v>665</v>
      </c>
      <c r="O28" s="67">
        <v>1014</v>
      </c>
      <c r="P28" s="68">
        <f t="shared" si="5"/>
        <v>1679</v>
      </c>
      <c r="Q28" s="68">
        <f t="shared" si="7"/>
        <v>665</v>
      </c>
      <c r="R28" s="68">
        <f t="shared" si="7"/>
        <v>1014</v>
      </c>
      <c r="S28" s="68">
        <f t="shared" si="6"/>
        <v>1679</v>
      </c>
    </row>
    <row r="29" spans="1:19" ht="30" customHeight="1">
      <c r="A29" s="114" t="s">
        <v>26</v>
      </c>
      <c r="B29" s="67">
        <v>5311</v>
      </c>
      <c r="C29" s="67">
        <v>3471</v>
      </c>
      <c r="D29" s="68">
        <f t="shared" si="2"/>
        <v>8782</v>
      </c>
      <c r="E29" s="67">
        <v>4113</v>
      </c>
      <c r="F29" s="67">
        <v>1679</v>
      </c>
      <c r="G29" s="68">
        <f t="shared" si="3"/>
        <v>5792</v>
      </c>
      <c r="H29" s="67">
        <v>2907</v>
      </c>
      <c r="I29" s="67">
        <v>1327</v>
      </c>
      <c r="J29" s="68">
        <f t="shared" si="4"/>
        <v>4234</v>
      </c>
      <c r="K29" s="67">
        <v>377</v>
      </c>
      <c r="L29" s="67">
        <v>253</v>
      </c>
      <c r="M29" s="68">
        <f t="shared" si="0"/>
        <v>630</v>
      </c>
      <c r="N29" s="67">
        <v>459</v>
      </c>
      <c r="O29" s="67">
        <v>172</v>
      </c>
      <c r="P29" s="68">
        <f t="shared" si="5"/>
        <v>631</v>
      </c>
      <c r="Q29" s="68">
        <f t="shared" si="7"/>
        <v>13167</v>
      </c>
      <c r="R29" s="68">
        <f t="shared" si="7"/>
        <v>6902</v>
      </c>
      <c r="S29" s="68">
        <f t="shared" si="6"/>
        <v>20069</v>
      </c>
    </row>
    <row r="30" spans="1:19" ht="30" customHeight="1">
      <c r="A30" s="114" t="s">
        <v>160</v>
      </c>
      <c r="B30" s="67">
        <v>449</v>
      </c>
      <c r="C30" s="67">
        <v>209</v>
      </c>
      <c r="D30" s="68">
        <f t="shared" si="2"/>
        <v>658</v>
      </c>
      <c r="E30" s="67">
        <v>0</v>
      </c>
      <c r="F30" s="67">
        <v>0</v>
      </c>
      <c r="G30" s="68">
        <f t="shared" si="3"/>
        <v>0</v>
      </c>
      <c r="H30" s="67">
        <v>0</v>
      </c>
      <c r="I30" s="67">
        <v>0</v>
      </c>
      <c r="J30" s="68">
        <f t="shared" si="4"/>
        <v>0</v>
      </c>
      <c r="K30" s="67">
        <v>0</v>
      </c>
      <c r="L30" s="67">
        <v>0</v>
      </c>
      <c r="M30" s="68">
        <f t="shared" si="0"/>
        <v>0</v>
      </c>
      <c r="N30" s="67">
        <v>0</v>
      </c>
      <c r="O30" s="67">
        <v>0</v>
      </c>
      <c r="P30" s="68">
        <f t="shared" si="5"/>
        <v>0</v>
      </c>
      <c r="Q30" s="68">
        <f t="shared" si="7"/>
        <v>449</v>
      </c>
      <c r="R30" s="68">
        <f t="shared" si="7"/>
        <v>209</v>
      </c>
      <c r="S30" s="68">
        <f t="shared" si="6"/>
        <v>658</v>
      </c>
    </row>
    <row r="31" spans="1:19" ht="47.25" customHeight="1">
      <c r="A31" s="114" t="s">
        <v>161</v>
      </c>
      <c r="B31" s="67">
        <v>0</v>
      </c>
      <c r="C31" s="67">
        <v>0</v>
      </c>
      <c r="D31" s="68">
        <f t="shared" si="2"/>
        <v>0</v>
      </c>
      <c r="E31" s="67">
        <v>0</v>
      </c>
      <c r="F31" s="67">
        <v>0</v>
      </c>
      <c r="G31" s="68">
        <f t="shared" si="3"/>
        <v>0</v>
      </c>
      <c r="H31" s="67">
        <v>612</v>
      </c>
      <c r="I31" s="67">
        <v>441</v>
      </c>
      <c r="J31" s="68">
        <f t="shared" si="4"/>
        <v>1053</v>
      </c>
      <c r="K31" s="67">
        <v>0</v>
      </c>
      <c r="L31" s="67">
        <v>0</v>
      </c>
      <c r="M31" s="68">
        <f t="shared" si="0"/>
        <v>0</v>
      </c>
      <c r="N31" s="67">
        <v>0</v>
      </c>
      <c r="O31" s="67">
        <v>0</v>
      </c>
      <c r="P31" s="68">
        <f t="shared" si="5"/>
        <v>0</v>
      </c>
      <c r="Q31" s="68">
        <f t="shared" si="7"/>
        <v>612</v>
      </c>
      <c r="R31" s="68">
        <f t="shared" si="7"/>
        <v>441</v>
      </c>
      <c r="S31" s="68">
        <f t="shared" si="6"/>
        <v>1053</v>
      </c>
    </row>
    <row r="32" spans="1:19" ht="30" customHeight="1">
      <c r="A32" s="114" t="s">
        <v>29</v>
      </c>
      <c r="B32" s="67">
        <v>3301</v>
      </c>
      <c r="C32" s="67">
        <v>4183</v>
      </c>
      <c r="D32" s="68">
        <f t="shared" si="2"/>
        <v>7484</v>
      </c>
      <c r="E32" s="67">
        <v>4051</v>
      </c>
      <c r="F32" s="67">
        <v>3387</v>
      </c>
      <c r="G32" s="68">
        <f t="shared" si="3"/>
        <v>7438</v>
      </c>
      <c r="H32" s="67">
        <v>2436</v>
      </c>
      <c r="I32" s="67">
        <v>2033</v>
      </c>
      <c r="J32" s="68">
        <f t="shared" si="4"/>
        <v>4469</v>
      </c>
      <c r="K32" s="67">
        <v>2457</v>
      </c>
      <c r="L32" s="67">
        <v>2608</v>
      </c>
      <c r="M32" s="68">
        <f t="shared" si="0"/>
        <v>5065</v>
      </c>
      <c r="N32" s="67">
        <v>1330</v>
      </c>
      <c r="O32" s="67">
        <v>546</v>
      </c>
      <c r="P32" s="68">
        <f t="shared" si="5"/>
        <v>1876</v>
      </c>
      <c r="Q32" s="68">
        <f t="shared" si="7"/>
        <v>13575</v>
      </c>
      <c r="R32" s="68">
        <f t="shared" si="7"/>
        <v>12757</v>
      </c>
      <c r="S32" s="68">
        <f t="shared" si="6"/>
        <v>26332</v>
      </c>
    </row>
    <row r="33" spans="1:19" ht="30" customHeight="1">
      <c r="A33" s="114" t="s">
        <v>162</v>
      </c>
      <c r="B33" s="67">
        <v>0</v>
      </c>
      <c r="C33" s="67">
        <v>0</v>
      </c>
      <c r="D33" s="68">
        <f t="shared" si="2"/>
        <v>0</v>
      </c>
      <c r="E33" s="67">
        <v>197</v>
      </c>
      <c r="F33" s="67">
        <v>112</v>
      </c>
      <c r="G33" s="68">
        <f t="shared" si="3"/>
        <v>309</v>
      </c>
      <c r="H33" s="67">
        <v>0</v>
      </c>
      <c r="I33" s="67">
        <v>0</v>
      </c>
      <c r="J33" s="68">
        <f t="shared" si="4"/>
        <v>0</v>
      </c>
      <c r="K33" s="67">
        <v>0</v>
      </c>
      <c r="L33" s="67">
        <v>0</v>
      </c>
      <c r="M33" s="68">
        <f t="shared" si="0"/>
        <v>0</v>
      </c>
      <c r="N33" s="67">
        <v>0</v>
      </c>
      <c r="O33" s="67">
        <v>0</v>
      </c>
      <c r="P33" s="68">
        <f t="shared" si="5"/>
        <v>0</v>
      </c>
      <c r="Q33" s="68">
        <f t="shared" si="7"/>
        <v>197</v>
      </c>
      <c r="R33" s="68">
        <f t="shared" si="7"/>
        <v>112</v>
      </c>
      <c r="S33" s="68">
        <f t="shared" si="6"/>
        <v>309</v>
      </c>
    </row>
    <row r="34" spans="1:19" ht="30" customHeight="1">
      <c r="A34" s="114" t="s">
        <v>163</v>
      </c>
      <c r="B34" s="67">
        <v>0</v>
      </c>
      <c r="C34" s="67">
        <v>0</v>
      </c>
      <c r="D34" s="68">
        <f t="shared" si="2"/>
        <v>0</v>
      </c>
      <c r="E34" s="67">
        <v>0</v>
      </c>
      <c r="F34" s="67">
        <v>0</v>
      </c>
      <c r="G34" s="68">
        <f t="shared" si="3"/>
        <v>0</v>
      </c>
      <c r="H34" s="67">
        <v>0</v>
      </c>
      <c r="I34" s="67">
        <v>0</v>
      </c>
      <c r="J34" s="68">
        <f t="shared" si="4"/>
        <v>0</v>
      </c>
      <c r="K34" s="67">
        <v>0</v>
      </c>
      <c r="L34" s="67">
        <v>0</v>
      </c>
      <c r="M34" s="68">
        <f t="shared" si="0"/>
        <v>0</v>
      </c>
      <c r="N34" s="67">
        <v>599</v>
      </c>
      <c r="O34" s="67">
        <v>293</v>
      </c>
      <c r="P34" s="68">
        <f t="shared" si="5"/>
        <v>892</v>
      </c>
      <c r="Q34" s="68">
        <f t="shared" si="7"/>
        <v>599</v>
      </c>
      <c r="R34" s="68">
        <f t="shared" si="7"/>
        <v>293</v>
      </c>
      <c r="S34" s="68">
        <f t="shared" si="6"/>
        <v>892</v>
      </c>
    </row>
    <row r="35" spans="1:19" ht="30" customHeight="1">
      <c r="A35" s="114" t="s">
        <v>36</v>
      </c>
      <c r="B35" s="69">
        <v>1079</v>
      </c>
      <c r="C35" s="69">
        <v>5178</v>
      </c>
      <c r="D35" s="68">
        <f t="shared" si="2"/>
        <v>6257</v>
      </c>
      <c r="E35" s="69">
        <v>1392</v>
      </c>
      <c r="F35" s="69">
        <v>3434</v>
      </c>
      <c r="G35" s="68">
        <f t="shared" si="3"/>
        <v>4826</v>
      </c>
      <c r="H35" s="69">
        <v>775</v>
      </c>
      <c r="I35" s="69">
        <v>4803</v>
      </c>
      <c r="J35" s="68">
        <f t="shared" si="4"/>
        <v>5578</v>
      </c>
      <c r="K35" s="69">
        <v>593</v>
      </c>
      <c r="L35" s="69">
        <v>3555</v>
      </c>
      <c r="M35" s="68">
        <f t="shared" si="0"/>
        <v>4148</v>
      </c>
      <c r="N35" s="69">
        <v>290</v>
      </c>
      <c r="O35" s="69">
        <v>1903</v>
      </c>
      <c r="P35" s="68">
        <f t="shared" si="5"/>
        <v>2193</v>
      </c>
      <c r="Q35" s="68">
        <f t="shared" si="7"/>
        <v>4129</v>
      </c>
      <c r="R35" s="68">
        <f t="shared" si="7"/>
        <v>18873</v>
      </c>
      <c r="S35" s="68">
        <f t="shared" si="6"/>
        <v>23002</v>
      </c>
    </row>
    <row r="36" spans="1:19" ht="51" customHeight="1">
      <c r="A36" s="114" t="s">
        <v>164</v>
      </c>
      <c r="B36" s="69">
        <v>119</v>
      </c>
      <c r="C36" s="69">
        <v>731</v>
      </c>
      <c r="D36" s="68">
        <f t="shared" si="2"/>
        <v>850</v>
      </c>
      <c r="E36" s="69">
        <v>0</v>
      </c>
      <c r="F36" s="69">
        <v>0</v>
      </c>
      <c r="G36" s="68">
        <f t="shared" si="3"/>
        <v>0</v>
      </c>
      <c r="H36" s="69">
        <v>0</v>
      </c>
      <c r="I36" s="69">
        <v>0</v>
      </c>
      <c r="J36" s="68">
        <f t="shared" si="4"/>
        <v>0</v>
      </c>
      <c r="K36" s="69">
        <v>0</v>
      </c>
      <c r="L36" s="69">
        <v>0</v>
      </c>
      <c r="M36" s="68">
        <f t="shared" si="0"/>
        <v>0</v>
      </c>
      <c r="N36" s="69">
        <v>0</v>
      </c>
      <c r="O36" s="69">
        <v>0</v>
      </c>
      <c r="P36" s="68">
        <f t="shared" si="5"/>
        <v>0</v>
      </c>
      <c r="Q36" s="68">
        <f t="shared" si="7"/>
        <v>119</v>
      </c>
      <c r="R36" s="68">
        <f t="shared" si="7"/>
        <v>731</v>
      </c>
      <c r="S36" s="68">
        <f t="shared" si="6"/>
        <v>850</v>
      </c>
    </row>
    <row r="37" spans="1:19" ht="30" customHeight="1">
      <c r="A37" s="114" t="s">
        <v>165</v>
      </c>
      <c r="B37" s="69">
        <v>123</v>
      </c>
      <c r="C37" s="69">
        <v>1052</v>
      </c>
      <c r="D37" s="68">
        <f t="shared" si="2"/>
        <v>1175</v>
      </c>
      <c r="E37" s="69">
        <v>0</v>
      </c>
      <c r="F37" s="69">
        <v>0</v>
      </c>
      <c r="G37" s="68">
        <f t="shared" si="3"/>
        <v>0</v>
      </c>
      <c r="H37" s="69">
        <v>0</v>
      </c>
      <c r="I37" s="69">
        <v>0</v>
      </c>
      <c r="J37" s="68">
        <f t="shared" si="4"/>
        <v>0</v>
      </c>
      <c r="K37" s="69">
        <v>0</v>
      </c>
      <c r="L37" s="69">
        <v>0</v>
      </c>
      <c r="M37" s="68">
        <f t="shared" si="0"/>
        <v>0</v>
      </c>
      <c r="N37" s="69">
        <v>0</v>
      </c>
      <c r="O37" s="69">
        <v>0</v>
      </c>
      <c r="P37" s="68">
        <f t="shared" si="5"/>
        <v>0</v>
      </c>
      <c r="Q37" s="68">
        <f t="shared" si="7"/>
        <v>123</v>
      </c>
      <c r="R37" s="68">
        <f t="shared" si="7"/>
        <v>1052</v>
      </c>
      <c r="S37" s="68">
        <f t="shared" si="6"/>
        <v>1175</v>
      </c>
    </row>
    <row r="38" spans="1:19" ht="54" customHeight="1">
      <c r="A38" s="114" t="s">
        <v>166</v>
      </c>
      <c r="B38" s="69">
        <v>0</v>
      </c>
      <c r="C38" s="69">
        <v>0</v>
      </c>
      <c r="D38" s="68">
        <f t="shared" si="2"/>
        <v>0</v>
      </c>
      <c r="E38" s="69">
        <v>0</v>
      </c>
      <c r="F38" s="69">
        <v>0</v>
      </c>
      <c r="G38" s="68">
        <f t="shared" si="3"/>
        <v>0</v>
      </c>
      <c r="H38" s="69">
        <v>102</v>
      </c>
      <c r="I38" s="69">
        <v>1031</v>
      </c>
      <c r="J38" s="68">
        <f t="shared" si="4"/>
        <v>1133</v>
      </c>
      <c r="K38" s="69">
        <v>0</v>
      </c>
      <c r="L38" s="69">
        <v>0</v>
      </c>
      <c r="M38" s="68">
        <f t="shared" si="0"/>
        <v>0</v>
      </c>
      <c r="N38" s="69">
        <v>0</v>
      </c>
      <c r="O38" s="69">
        <v>0</v>
      </c>
      <c r="P38" s="68">
        <f t="shared" si="5"/>
        <v>0</v>
      </c>
      <c r="Q38" s="68">
        <f t="shared" si="7"/>
        <v>102</v>
      </c>
      <c r="R38" s="68">
        <f t="shared" si="7"/>
        <v>1031</v>
      </c>
      <c r="S38" s="68">
        <f t="shared" si="6"/>
        <v>1133</v>
      </c>
    </row>
    <row r="39" spans="1:19" ht="39" customHeight="1">
      <c r="A39" s="114" t="s">
        <v>167</v>
      </c>
      <c r="B39" s="69">
        <v>0</v>
      </c>
      <c r="C39" s="69">
        <v>0</v>
      </c>
      <c r="D39" s="68">
        <f t="shared" si="2"/>
        <v>0</v>
      </c>
      <c r="E39" s="69">
        <v>0</v>
      </c>
      <c r="F39" s="69">
        <v>0</v>
      </c>
      <c r="G39" s="68">
        <f t="shared" si="3"/>
        <v>0</v>
      </c>
      <c r="H39" s="69">
        <v>0</v>
      </c>
      <c r="I39" s="69">
        <v>0</v>
      </c>
      <c r="J39" s="68">
        <f t="shared" si="4"/>
        <v>0</v>
      </c>
      <c r="K39" s="69">
        <v>133</v>
      </c>
      <c r="L39" s="69">
        <v>779</v>
      </c>
      <c r="M39" s="68">
        <f t="shared" si="0"/>
        <v>912</v>
      </c>
      <c r="N39" s="69">
        <v>0</v>
      </c>
      <c r="O39" s="69">
        <v>0</v>
      </c>
      <c r="P39" s="68">
        <f t="shared" si="5"/>
        <v>0</v>
      </c>
      <c r="Q39" s="68">
        <f t="shared" si="7"/>
        <v>133</v>
      </c>
      <c r="R39" s="68">
        <f t="shared" si="7"/>
        <v>779</v>
      </c>
      <c r="S39" s="68">
        <f t="shared" si="6"/>
        <v>912</v>
      </c>
    </row>
    <row r="40" spans="1:19" ht="30" customHeight="1">
      <c r="A40" s="114" t="s">
        <v>168</v>
      </c>
      <c r="B40" s="69">
        <v>0</v>
      </c>
      <c r="C40" s="69">
        <v>0</v>
      </c>
      <c r="D40" s="68">
        <f t="shared" si="2"/>
        <v>0</v>
      </c>
      <c r="E40" s="69">
        <v>310</v>
      </c>
      <c r="F40" s="69">
        <v>932</v>
      </c>
      <c r="G40" s="68">
        <f t="shared" si="3"/>
        <v>1242</v>
      </c>
      <c r="H40" s="69">
        <v>0</v>
      </c>
      <c r="I40" s="69">
        <v>0</v>
      </c>
      <c r="J40" s="68">
        <f t="shared" si="4"/>
        <v>0</v>
      </c>
      <c r="K40" s="69">
        <v>0</v>
      </c>
      <c r="L40" s="69">
        <v>0</v>
      </c>
      <c r="M40" s="68">
        <f t="shared" si="0"/>
        <v>0</v>
      </c>
      <c r="N40" s="69">
        <v>0</v>
      </c>
      <c r="O40" s="69">
        <v>0</v>
      </c>
      <c r="P40" s="68">
        <f t="shared" si="5"/>
        <v>0</v>
      </c>
      <c r="Q40" s="68">
        <f t="shared" si="7"/>
        <v>310</v>
      </c>
      <c r="R40" s="68">
        <f t="shared" si="7"/>
        <v>932</v>
      </c>
      <c r="S40" s="68">
        <f t="shared" si="6"/>
        <v>1242</v>
      </c>
    </row>
    <row r="41" spans="1:19" ht="30" customHeight="1">
      <c r="A41" s="114" t="s">
        <v>169</v>
      </c>
      <c r="B41" s="69">
        <v>0</v>
      </c>
      <c r="C41" s="69">
        <v>0</v>
      </c>
      <c r="D41" s="68">
        <f t="shared" si="2"/>
        <v>0</v>
      </c>
      <c r="E41" s="69">
        <v>0</v>
      </c>
      <c r="F41" s="69">
        <v>0</v>
      </c>
      <c r="G41" s="68">
        <f t="shared" si="3"/>
        <v>0</v>
      </c>
      <c r="H41" s="69">
        <v>0</v>
      </c>
      <c r="I41" s="69">
        <v>0</v>
      </c>
      <c r="J41" s="68">
        <f t="shared" si="4"/>
        <v>0</v>
      </c>
      <c r="K41" s="69">
        <v>0</v>
      </c>
      <c r="L41" s="69">
        <v>0</v>
      </c>
      <c r="M41" s="68">
        <f t="shared" si="0"/>
        <v>0</v>
      </c>
      <c r="N41" s="69">
        <v>231</v>
      </c>
      <c r="O41" s="69">
        <v>538</v>
      </c>
      <c r="P41" s="68">
        <f t="shared" si="5"/>
        <v>769</v>
      </c>
      <c r="Q41" s="68">
        <f t="shared" si="7"/>
        <v>231</v>
      </c>
      <c r="R41" s="68">
        <f t="shared" si="7"/>
        <v>538</v>
      </c>
      <c r="S41" s="68">
        <f t="shared" si="6"/>
        <v>769</v>
      </c>
    </row>
    <row r="42" spans="1:19" ht="30" customHeight="1">
      <c r="A42" s="114" t="s">
        <v>170</v>
      </c>
      <c r="B42" s="69">
        <v>0</v>
      </c>
      <c r="C42" s="69">
        <v>0</v>
      </c>
      <c r="D42" s="68">
        <f t="shared" si="2"/>
        <v>0</v>
      </c>
      <c r="E42" s="69">
        <v>0</v>
      </c>
      <c r="F42" s="69">
        <v>0</v>
      </c>
      <c r="G42" s="68">
        <f t="shared" si="3"/>
        <v>0</v>
      </c>
      <c r="H42" s="69">
        <v>0</v>
      </c>
      <c r="I42" s="69">
        <v>0</v>
      </c>
      <c r="J42" s="68">
        <f t="shared" si="4"/>
        <v>0</v>
      </c>
      <c r="K42" s="69">
        <v>0</v>
      </c>
      <c r="L42" s="69">
        <v>0</v>
      </c>
      <c r="M42" s="68">
        <f t="shared" si="0"/>
        <v>0</v>
      </c>
      <c r="N42" s="69">
        <v>275</v>
      </c>
      <c r="O42" s="69">
        <v>867</v>
      </c>
      <c r="P42" s="68">
        <f t="shared" si="5"/>
        <v>1142</v>
      </c>
      <c r="Q42" s="68">
        <f t="shared" si="7"/>
        <v>275</v>
      </c>
      <c r="R42" s="68">
        <f t="shared" si="7"/>
        <v>867</v>
      </c>
      <c r="S42" s="68">
        <f t="shared" si="6"/>
        <v>1142</v>
      </c>
    </row>
    <row r="43" spans="1:19" ht="30" customHeight="1">
      <c r="A43" s="114" t="s">
        <v>28</v>
      </c>
      <c r="B43" s="69">
        <v>0</v>
      </c>
      <c r="C43" s="69">
        <v>0</v>
      </c>
      <c r="D43" s="68">
        <f t="shared" si="2"/>
        <v>0</v>
      </c>
      <c r="E43" s="69">
        <v>0</v>
      </c>
      <c r="F43" s="69">
        <v>0</v>
      </c>
      <c r="G43" s="68">
        <f t="shared" si="3"/>
        <v>0</v>
      </c>
      <c r="H43" s="69">
        <v>0</v>
      </c>
      <c r="I43" s="69">
        <v>0</v>
      </c>
      <c r="J43" s="68">
        <f t="shared" si="4"/>
        <v>0</v>
      </c>
      <c r="K43" s="69">
        <v>1584</v>
      </c>
      <c r="L43" s="69">
        <v>93</v>
      </c>
      <c r="M43" s="68">
        <f t="shared" si="0"/>
        <v>1677</v>
      </c>
      <c r="N43" s="69">
        <v>0</v>
      </c>
      <c r="O43" s="69">
        <v>0</v>
      </c>
      <c r="P43" s="68">
        <f t="shared" si="5"/>
        <v>0</v>
      </c>
      <c r="Q43" s="68">
        <f t="shared" si="7"/>
        <v>1584</v>
      </c>
      <c r="R43" s="68">
        <f t="shared" si="7"/>
        <v>93</v>
      </c>
      <c r="S43" s="68">
        <f t="shared" si="6"/>
        <v>1677</v>
      </c>
    </row>
    <row r="44" spans="1:19" ht="30" customHeight="1">
      <c r="A44" s="114" t="s">
        <v>35</v>
      </c>
      <c r="B44" s="69">
        <v>7964</v>
      </c>
      <c r="C44" s="69">
        <v>3742</v>
      </c>
      <c r="D44" s="68">
        <f t="shared" si="2"/>
        <v>11706</v>
      </c>
      <c r="E44" s="69">
        <v>7434</v>
      </c>
      <c r="F44" s="69">
        <v>1768</v>
      </c>
      <c r="G44" s="68">
        <f t="shared" si="3"/>
        <v>9202</v>
      </c>
      <c r="H44" s="69">
        <v>1377</v>
      </c>
      <c r="I44" s="69">
        <v>527</v>
      </c>
      <c r="J44" s="68">
        <f t="shared" si="4"/>
        <v>1904</v>
      </c>
      <c r="K44" s="69">
        <v>758</v>
      </c>
      <c r="L44" s="69">
        <v>368</v>
      </c>
      <c r="M44" s="68">
        <f t="shared" si="0"/>
        <v>1126</v>
      </c>
      <c r="N44" s="69">
        <v>1297</v>
      </c>
      <c r="O44" s="69">
        <v>399</v>
      </c>
      <c r="P44" s="68">
        <f t="shared" si="5"/>
        <v>1696</v>
      </c>
      <c r="Q44" s="68">
        <f t="shared" si="7"/>
        <v>18830</v>
      </c>
      <c r="R44" s="68">
        <f t="shared" si="7"/>
        <v>6804</v>
      </c>
      <c r="S44" s="68">
        <f t="shared" si="6"/>
        <v>25634</v>
      </c>
    </row>
    <row r="45" spans="1:19" ht="30" customHeight="1">
      <c r="A45" s="114" t="s">
        <v>171</v>
      </c>
      <c r="B45" s="69">
        <v>0</v>
      </c>
      <c r="C45" s="69">
        <v>0</v>
      </c>
      <c r="D45" s="68">
        <f t="shared" si="2"/>
        <v>0</v>
      </c>
      <c r="E45" s="69">
        <v>1236</v>
      </c>
      <c r="F45" s="69">
        <v>214</v>
      </c>
      <c r="G45" s="68">
        <f t="shared" si="3"/>
        <v>1450</v>
      </c>
      <c r="H45" s="69">
        <v>0</v>
      </c>
      <c r="I45" s="69">
        <v>0</v>
      </c>
      <c r="J45" s="68">
        <f t="shared" si="4"/>
        <v>0</v>
      </c>
      <c r="K45" s="69">
        <v>0</v>
      </c>
      <c r="L45" s="69">
        <v>0</v>
      </c>
      <c r="M45" s="68">
        <f t="shared" si="0"/>
        <v>0</v>
      </c>
      <c r="N45" s="69">
        <v>0</v>
      </c>
      <c r="O45" s="69">
        <v>0</v>
      </c>
      <c r="P45" s="68">
        <f t="shared" si="5"/>
        <v>0</v>
      </c>
      <c r="Q45" s="68">
        <f t="shared" si="7"/>
        <v>1236</v>
      </c>
      <c r="R45" s="68">
        <f t="shared" si="7"/>
        <v>214</v>
      </c>
      <c r="S45" s="68">
        <f t="shared" si="6"/>
        <v>1450</v>
      </c>
    </row>
    <row r="46" spans="1:19" ht="30" customHeight="1">
      <c r="A46" s="114" t="s">
        <v>172</v>
      </c>
      <c r="B46" s="69">
        <v>0</v>
      </c>
      <c r="C46" s="69">
        <v>0</v>
      </c>
      <c r="D46" s="68">
        <f t="shared" si="2"/>
        <v>0</v>
      </c>
      <c r="E46" s="69">
        <v>0</v>
      </c>
      <c r="F46" s="69">
        <v>0</v>
      </c>
      <c r="G46" s="68">
        <f t="shared" si="3"/>
        <v>0</v>
      </c>
      <c r="H46" s="69">
        <v>0</v>
      </c>
      <c r="I46" s="69">
        <v>0</v>
      </c>
      <c r="J46" s="68">
        <f t="shared" si="4"/>
        <v>0</v>
      </c>
      <c r="K46" s="69">
        <v>0</v>
      </c>
      <c r="L46" s="69">
        <v>0</v>
      </c>
      <c r="M46" s="68">
        <f t="shared" si="0"/>
        <v>0</v>
      </c>
      <c r="N46" s="69">
        <v>1105</v>
      </c>
      <c r="O46" s="69">
        <v>301</v>
      </c>
      <c r="P46" s="68">
        <f t="shared" si="5"/>
        <v>1406</v>
      </c>
      <c r="Q46" s="68">
        <f t="shared" si="7"/>
        <v>1105</v>
      </c>
      <c r="R46" s="68">
        <f t="shared" si="7"/>
        <v>301</v>
      </c>
      <c r="S46" s="68">
        <f t="shared" si="6"/>
        <v>1406</v>
      </c>
    </row>
    <row r="47" spans="1:19" ht="30" customHeight="1">
      <c r="A47" s="114" t="s">
        <v>38</v>
      </c>
      <c r="B47" s="69">
        <v>3733</v>
      </c>
      <c r="C47" s="69">
        <v>4161</v>
      </c>
      <c r="D47" s="68">
        <f t="shared" si="2"/>
        <v>7894</v>
      </c>
      <c r="E47" s="69">
        <v>1424</v>
      </c>
      <c r="F47" s="69">
        <v>1605</v>
      </c>
      <c r="G47" s="68">
        <f t="shared" si="3"/>
        <v>3029</v>
      </c>
      <c r="H47" s="69">
        <v>0</v>
      </c>
      <c r="I47" s="69">
        <v>0</v>
      </c>
      <c r="J47" s="68">
        <f t="shared" si="4"/>
        <v>0</v>
      </c>
      <c r="K47" s="69">
        <v>0</v>
      </c>
      <c r="L47" s="69">
        <v>0</v>
      </c>
      <c r="M47" s="68">
        <f t="shared" si="0"/>
        <v>0</v>
      </c>
      <c r="N47" s="69">
        <v>0</v>
      </c>
      <c r="O47" s="69">
        <v>0</v>
      </c>
      <c r="P47" s="68">
        <f t="shared" si="5"/>
        <v>0</v>
      </c>
      <c r="Q47" s="68">
        <f t="shared" si="7"/>
        <v>5157</v>
      </c>
      <c r="R47" s="68">
        <f t="shared" si="7"/>
        <v>5766</v>
      </c>
      <c r="S47" s="68">
        <f t="shared" si="6"/>
        <v>10923</v>
      </c>
    </row>
    <row r="48" spans="1:19" ht="30" customHeight="1">
      <c r="A48" s="114" t="s">
        <v>39</v>
      </c>
      <c r="B48" s="69">
        <v>491</v>
      </c>
      <c r="C48" s="69">
        <v>248</v>
      </c>
      <c r="D48" s="68">
        <f t="shared" si="2"/>
        <v>739</v>
      </c>
      <c r="E48" s="69">
        <v>0</v>
      </c>
      <c r="F48" s="69">
        <v>0</v>
      </c>
      <c r="G48" s="68">
        <f t="shared" si="3"/>
        <v>0</v>
      </c>
      <c r="H48" s="69">
        <v>0</v>
      </c>
      <c r="I48" s="69">
        <v>0</v>
      </c>
      <c r="J48" s="68">
        <f t="shared" si="4"/>
        <v>0</v>
      </c>
      <c r="K48" s="69">
        <v>0</v>
      </c>
      <c r="L48" s="69">
        <v>0</v>
      </c>
      <c r="M48" s="68">
        <f t="shared" si="0"/>
        <v>0</v>
      </c>
      <c r="N48" s="69">
        <v>0</v>
      </c>
      <c r="O48" s="69">
        <v>0</v>
      </c>
      <c r="P48" s="68">
        <f t="shared" si="5"/>
        <v>0</v>
      </c>
      <c r="Q48" s="68">
        <f t="shared" si="7"/>
        <v>491</v>
      </c>
      <c r="R48" s="68">
        <f t="shared" si="7"/>
        <v>248</v>
      </c>
      <c r="S48" s="68">
        <f t="shared" si="6"/>
        <v>739</v>
      </c>
    </row>
    <row r="49" spans="1:19" ht="30" customHeight="1">
      <c r="A49" s="114" t="s">
        <v>40</v>
      </c>
      <c r="B49" s="69">
        <v>0</v>
      </c>
      <c r="C49" s="69">
        <v>0</v>
      </c>
      <c r="D49" s="68">
        <f t="shared" si="2"/>
        <v>0</v>
      </c>
      <c r="E49" s="69">
        <v>0</v>
      </c>
      <c r="F49" s="69">
        <v>0</v>
      </c>
      <c r="G49" s="68">
        <f t="shared" si="3"/>
        <v>0</v>
      </c>
      <c r="H49" s="69">
        <v>0</v>
      </c>
      <c r="I49" s="69">
        <v>0</v>
      </c>
      <c r="J49" s="68">
        <f t="shared" si="4"/>
        <v>0</v>
      </c>
      <c r="K49" s="69">
        <v>262</v>
      </c>
      <c r="L49" s="69">
        <v>526</v>
      </c>
      <c r="M49" s="68">
        <f t="shared" si="0"/>
        <v>788</v>
      </c>
      <c r="N49" s="69">
        <v>0</v>
      </c>
      <c r="O49" s="69">
        <v>0</v>
      </c>
      <c r="P49" s="68">
        <f t="shared" si="5"/>
        <v>0</v>
      </c>
      <c r="Q49" s="68">
        <f t="shared" si="7"/>
        <v>262</v>
      </c>
      <c r="R49" s="68">
        <f t="shared" si="7"/>
        <v>526</v>
      </c>
      <c r="S49" s="68">
        <f t="shared" si="6"/>
        <v>788</v>
      </c>
    </row>
    <row r="50" spans="1:19" ht="30" customHeight="1">
      <c r="A50" s="114" t="s">
        <v>41</v>
      </c>
      <c r="B50" s="69">
        <v>0</v>
      </c>
      <c r="C50" s="69">
        <v>0</v>
      </c>
      <c r="D50" s="68">
        <f t="shared" si="2"/>
        <v>0</v>
      </c>
      <c r="E50" s="69">
        <v>177</v>
      </c>
      <c r="F50" s="69">
        <v>60</v>
      </c>
      <c r="G50" s="68">
        <f t="shared" si="3"/>
        <v>237</v>
      </c>
      <c r="H50" s="69">
        <v>209</v>
      </c>
      <c r="I50" s="69">
        <v>140</v>
      </c>
      <c r="J50" s="68">
        <f t="shared" si="4"/>
        <v>349</v>
      </c>
      <c r="K50" s="69">
        <v>46</v>
      </c>
      <c r="L50" s="69">
        <v>39</v>
      </c>
      <c r="M50" s="68">
        <f t="shared" si="0"/>
        <v>85</v>
      </c>
      <c r="N50" s="69">
        <v>53</v>
      </c>
      <c r="O50" s="69">
        <v>41</v>
      </c>
      <c r="P50" s="68">
        <f t="shared" si="5"/>
        <v>94</v>
      </c>
      <c r="Q50" s="68">
        <f t="shared" si="7"/>
        <v>485</v>
      </c>
      <c r="R50" s="68">
        <f t="shared" si="7"/>
        <v>280</v>
      </c>
      <c r="S50" s="68">
        <f t="shared" si="6"/>
        <v>765</v>
      </c>
    </row>
    <row r="51" spans="1:19" ht="30" customHeight="1">
      <c r="A51" s="114" t="s">
        <v>42</v>
      </c>
      <c r="B51" s="69">
        <v>355</v>
      </c>
      <c r="C51" s="69">
        <v>477</v>
      </c>
      <c r="D51" s="68">
        <f t="shared" si="2"/>
        <v>832</v>
      </c>
      <c r="E51" s="69">
        <v>191</v>
      </c>
      <c r="F51" s="69">
        <v>308</v>
      </c>
      <c r="G51" s="68">
        <f t="shared" si="3"/>
        <v>499</v>
      </c>
      <c r="H51" s="69">
        <v>0</v>
      </c>
      <c r="I51" s="69">
        <v>0</v>
      </c>
      <c r="J51" s="68">
        <f t="shared" si="4"/>
        <v>0</v>
      </c>
      <c r="K51" s="69">
        <v>0</v>
      </c>
      <c r="L51" s="69">
        <v>0</v>
      </c>
      <c r="M51" s="68">
        <f t="shared" si="0"/>
        <v>0</v>
      </c>
      <c r="N51" s="69">
        <v>0</v>
      </c>
      <c r="O51" s="69">
        <v>0</v>
      </c>
      <c r="P51" s="68">
        <f t="shared" si="5"/>
        <v>0</v>
      </c>
      <c r="Q51" s="68">
        <f t="shared" si="7"/>
        <v>546</v>
      </c>
      <c r="R51" s="68">
        <f t="shared" si="7"/>
        <v>785</v>
      </c>
      <c r="S51" s="68">
        <f t="shared" si="6"/>
        <v>1331</v>
      </c>
    </row>
    <row r="52" spans="1:19" ht="43.5" customHeight="1">
      <c r="A52" s="114" t="s">
        <v>173</v>
      </c>
      <c r="B52" s="69">
        <v>45</v>
      </c>
      <c r="C52" s="69">
        <v>70</v>
      </c>
      <c r="D52" s="68">
        <f t="shared" si="2"/>
        <v>115</v>
      </c>
      <c r="E52" s="69">
        <v>0</v>
      </c>
      <c r="F52" s="69">
        <v>0</v>
      </c>
      <c r="G52" s="68">
        <f t="shared" si="3"/>
        <v>0</v>
      </c>
      <c r="H52" s="69">
        <v>0</v>
      </c>
      <c r="I52" s="69">
        <v>0</v>
      </c>
      <c r="J52" s="68">
        <f t="shared" si="4"/>
        <v>0</v>
      </c>
      <c r="K52" s="69">
        <v>0</v>
      </c>
      <c r="L52" s="69">
        <v>0</v>
      </c>
      <c r="M52" s="68">
        <f t="shared" si="0"/>
        <v>0</v>
      </c>
      <c r="N52" s="69">
        <v>0</v>
      </c>
      <c r="O52" s="69">
        <v>0</v>
      </c>
      <c r="P52" s="68">
        <f t="shared" si="5"/>
        <v>0</v>
      </c>
      <c r="Q52" s="68">
        <f t="shared" si="7"/>
        <v>45</v>
      </c>
      <c r="R52" s="68">
        <f t="shared" si="7"/>
        <v>70</v>
      </c>
      <c r="S52" s="68">
        <f t="shared" si="6"/>
        <v>115</v>
      </c>
    </row>
    <row r="53" spans="1:19" ht="50.25" customHeight="1">
      <c r="A53" s="114" t="s">
        <v>43</v>
      </c>
      <c r="B53" s="69">
        <v>0</v>
      </c>
      <c r="C53" s="69">
        <v>0</v>
      </c>
      <c r="D53" s="68">
        <f t="shared" si="2"/>
        <v>0</v>
      </c>
      <c r="E53" s="69">
        <v>0</v>
      </c>
      <c r="F53" s="69">
        <v>0</v>
      </c>
      <c r="G53" s="68">
        <f t="shared" si="3"/>
        <v>0</v>
      </c>
      <c r="H53" s="69">
        <v>0</v>
      </c>
      <c r="I53" s="69">
        <v>0</v>
      </c>
      <c r="J53" s="68">
        <f t="shared" si="4"/>
        <v>0</v>
      </c>
      <c r="K53" s="69">
        <v>139</v>
      </c>
      <c r="L53" s="69">
        <v>81</v>
      </c>
      <c r="M53" s="68">
        <f t="shared" si="0"/>
        <v>220</v>
      </c>
      <c r="N53" s="69">
        <v>0</v>
      </c>
      <c r="O53" s="69">
        <v>0</v>
      </c>
      <c r="P53" s="68">
        <f t="shared" si="5"/>
        <v>0</v>
      </c>
      <c r="Q53" s="68">
        <f t="shared" si="7"/>
        <v>139</v>
      </c>
      <c r="R53" s="68">
        <f t="shared" si="7"/>
        <v>81</v>
      </c>
      <c r="S53" s="68">
        <f t="shared" si="6"/>
        <v>220</v>
      </c>
    </row>
    <row r="54" spans="1:19" ht="42.75" customHeight="1">
      <c r="A54" s="114" t="s">
        <v>44</v>
      </c>
      <c r="B54" s="69">
        <v>0</v>
      </c>
      <c r="C54" s="69">
        <v>0</v>
      </c>
      <c r="D54" s="68">
        <f t="shared" si="2"/>
        <v>0</v>
      </c>
      <c r="E54" s="69">
        <v>0</v>
      </c>
      <c r="F54" s="69">
        <v>0</v>
      </c>
      <c r="G54" s="68">
        <f t="shared" si="3"/>
        <v>0</v>
      </c>
      <c r="H54" s="69">
        <v>405</v>
      </c>
      <c r="I54" s="69">
        <v>174</v>
      </c>
      <c r="J54" s="68">
        <f t="shared" si="4"/>
        <v>579</v>
      </c>
      <c r="K54" s="69">
        <v>285</v>
      </c>
      <c r="L54" s="69">
        <v>126</v>
      </c>
      <c r="M54" s="68">
        <f t="shared" si="0"/>
        <v>411</v>
      </c>
      <c r="N54" s="69">
        <v>0</v>
      </c>
      <c r="O54" s="69">
        <v>0</v>
      </c>
      <c r="P54" s="68">
        <f t="shared" si="5"/>
        <v>0</v>
      </c>
      <c r="Q54" s="68">
        <f t="shared" si="7"/>
        <v>690</v>
      </c>
      <c r="R54" s="68">
        <f t="shared" si="7"/>
        <v>300</v>
      </c>
      <c r="S54" s="68">
        <f t="shared" si="6"/>
        <v>990</v>
      </c>
    </row>
    <row r="55" spans="1:19" ht="30" customHeight="1">
      <c r="A55" s="114" t="s">
        <v>45</v>
      </c>
      <c r="B55" s="69">
        <v>0</v>
      </c>
      <c r="C55" s="69">
        <v>0</v>
      </c>
      <c r="D55" s="68">
        <f t="shared" si="2"/>
        <v>0</v>
      </c>
      <c r="E55" s="69">
        <v>0</v>
      </c>
      <c r="F55" s="69">
        <v>0</v>
      </c>
      <c r="G55" s="68">
        <f t="shared" si="3"/>
        <v>0</v>
      </c>
      <c r="H55" s="69">
        <v>0</v>
      </c>
      <c r="I55" s="69">
        <v>0</v>
      </c>
      <c r="J55" s="68">
        <f t="shared" si="4"/>
        <v>0</v>
      </c>
      <c r="K55" s="69">
        <v>204</v>
      </c>
      <c r="L55" s="69">
        <v>214</v>
      </c>
      <c r="M55" s="68">
        <f t="shared" si="0"/>
        <v>418</v>
      </c>
      <c r="N55" s="69">
        <v>0</v>
      </c>
      <c r="O55" s="69">
        <v>0</v>
      </c>
      <c r="P55" s="68">
        <f t="shared" si="5"/>
        <v>0</v>
      </c>
      <c r="Q55" s="68">
        <f t="shared" si="7"/>
        <v>204</v>
      </c>
      <c r="R55" s="68">
        <f t="shared" si="7"/>
        <v>214</v>
      </c>
      <c r="S55" s="68">
        <f t="shared" si="6"/>
        <v>418</v>
      </c>
    </row>
    <row r="56" spans="1:19" ht="58.5" customHeight="1">
      <c r="A56" s="114" t="s">
        <v>13</v>
      </c>
      <c r="B56" s="108">
        <f>SUM(B6:B55)</f>
        <v>49497</v>
      </c>
      <c r="C56" s="108">
        <f t="shared" ref="C56:S56" si="8">SUM(C6:C55)</f>
        <v>58752</v>
      </c>
      <c r="D56" s="108">
        <f t="shared" si="8"/>
        <v>108249</v>
      </c>
      <c r="E56" s="108">
        <f t="shared" si="8"/>
        <v>44970</v>
      </c>
      <c r="F56" s="108">
        <f t="shared" si="8"/>
        <v>36520</v>
      </c>
      <c r="G56" s="108">
        <f t="shared" si="8"/>
        <v>81490</v>
      </c>
      <c r="H56" s="108">
        <f t="shared" si="8"/>
        <v>24156</v>
      </c>
      <c r="I56" s="108">
        <f t="shared" si="8"/>
        <v>29637</v>
      </c>
      <c r="J56" s="108">
        <f t="shared" si="8"/>
        <v>53793</v>
      </c>
      <c r="K56" s="108">
        <f t="shared" si="8"/>
        <v>18593</v>
      </c>
      <c r="L56" s="108">
        <f t="shared" si="8"/>
        <v>21835</v>
      </c>
      <c r="M56" s="108">
        <f t="shared" si="8"/>
        <v>40428</v>
      </c>
      <c r="N56" s="108">
        <f t="shared" si="8"/>
        <v>11563</v>
      </c>
      <c r="O56" s="108">
        <f t="shared" si="8"/>
        <v>11098</v>
      </c>
      <c r="P56" s="108">
        <f t="shared" si="8"/>
        <v>22661</v>
      </c>
      <c r="Q56" s="108">
        <f t="shared" si="8"/>
        <v>148779</v>
      </c>
      <c r="R56" s="108">
        <f t="shared" si="8"/>
        <v>157842</v>
      </c>
      <c r="S56" s="108">
        <f t="shared" si="8"/>
        <v>306621</v>
      </c>
    </row>
  </sheetData>
  <mergeCells count="8">
    <mergeCell ref="Q4:S4"/>
    <mergeCell ref="A2:S2"/>
    <mergeCell ref="A4:A5"/>
    <mergeCell ref="B4:D4"/>
    <mergeCell ref="E4:G4"/>
    <mergeCell ref="H4:J4"/>
    <mergeCell ref="K4:M4"/>
    <mergeCell ref="N4:P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  <rowBreaks count="3" manualBreakCount="3">
    <brk id="15" max="16383" man="1"/>
    <brk id="30" max="18" man="1"/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3:S43"/>
  <sheetViews>
    <sheetView rightToLeft="1" topLeftCell="A10" zoomScale="70" zoomScaleNormal="70" workbookViewId="0">
      <selection activeCell="G16" sqref="G16"/>
    </sheetView>
  </sheetViews>
  <sheetFormatPr defaultRowHeight="21.75"/>
  <cols>
    <col min="1" max="1" width="9" style="2"/>
    <col min="2" max="2" width="9.5" style="2" customWidth="1"/>
    <col min="3" max="3" width="7.625" style="1" customWidth="1"/>
    <col min="4" max="4" width="7.875" style="1" customWidth="1"/>
    <col min="5" max="5" width="7.75" style="1" customWidth="1"/>
    <col min="6" max="6" width="7.625" style="1" customWidth="1"/>
    <col min="7" max="7" width="8" style="1" customWidth="1"/>
    <col min="8" max="8" width="7.125" style="1" customWidth="1"/>
    <col min="9" max="10" width="6.625" style="1" customWidth="1"/>
    <col min="11" max="12" width="7.375" style="1" customWidth="1"/>
    <col min="13" max="13" width="6.125" style="1" customWidth="1"/>
    <col min="14" max="14" width="8.25" style="1" customWidth="1"/>
    <col min="15" max="15" width="6.125" style="1" customWidth="1"/>
    <col min="16" max="16" width="6.25" style="1" customWidth="1"/>
    <col min="17" max="17" width="5.875" style="1" customWidth="1"/>
    <col min="18" max="16384" width="9" style="1"/>
  </cols>
  <sheetData>
    <row r="3" spans="1:19" ht="30">
      <c r="A3" s="234" t="s">
        <v>199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9" ht="26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9" ht="39.75" customHeight="1">
      <c r="A5" s="235" t="s">
        <v>0</v>
      </c>
      <c r="B5" s="235"/>
      <c r="C5" s="232" t="s">
        <v>176</v>
      </c>
      <c r="D5" s="232"/>
      <c r="E5" s="232"/>
      <c r="F5" s="232" t="s">
        <v>177</v>
      </c>
      <c r="G5" s="232"/>
      <c r="H5" s="232"/>
      <c r="I5" s="232" t="s">
        <v>178</v>
      </c>
      <c r="J5" s="232"/>
      <c r="K5" s="232"/>
      <c r="L5" s="232" t="s">
        <v>179</v>
      </c>
      <c r="M5" s="232"/>
      <c r="N5" s="232"/>
      <c r="O5" s="232" t="s">
        <v>180</v>
      </c>
      <c r="P5" s="232"/>
      <c r="Q5" s="232"/>
    </row>
    <row r="6" spans="1:19" ht="47.25" customHeight="1">
      <c r="A6" s="235"/>
      <c r="B6" s="235"/>
      <c r="C6" s="115" t="s">
        <v>181</v>
      </c>
      <c r="D6" s="115" t="s">
        <v>182</v>
      </c>
      <c r="E6" s="115" t="s">
        <v>183</v>
      </c>
      <c r="F6" s="115" t="s">
        <v>181</v>
      </c>
      <c r="G6" s="115" t="s">
        <v>182</v>
      </c>
      <c r="H6" s="115" t="s">
        <v>183</v>
      </c>
      <c r="I6" s="115" t="s">
        <v>181</v>
      </c>
      <c r="J6" s="115" t="s">
        <v>182</v>
      </c>
      <c r="K6" s="115" t="s">
        <v>183</v>
      </c>
      <c r="L6" s="115" t="s">
        <v>181</v>
      </c>
      <c r="M6" s="115" t="s">
        <v>182</v>
      </c>
      <c r="N6" s="115" t="s">
        <v>183</v>
      </c>
      <c r="O6" s="115" t="s">
        <v>181</v>
      </c>
      <c r="P6" s="115" t="s">
        <v>182</v>
      </c>
      <c r="Q6" s="115" t="s">
        <v>183</v>
      </c>
    </row>
    <row r="7" spans="1:19" ht="36" customHeight="1">
      <c r="A7" s="233" t="s">
        <v>135</v>
      </c>
      <c r="B7" s="116" t="s">
        <v>184</v>
      </c>
      <c r="C7" s="3">
        <v>4840</v>
      </c>
      <c r="D7" s="3">
        <v>9210</v>
      </c>
      <c r="E7" s="115">
        <f>C7+D7</f>
        <v>14050</v>
      </c>
      <c r="F7" s="3">
        <v>45</v>
      </c>
      <c r="G7" s="3">
        <v>59</v>
      </c>
      <c r="H7" s="115">
        <f>SUM(F7:G7)</f>
        <v>104</v>
      </c>
      <c r="I7" s="3">
        <v>967</v>
      </c>
      <c r="J7" s="3">
        <v>1885</v>
      </c>
      <c r="K7" s="115">
        <f>J7+I7</f>
        <v>2852</v>
      </c>
      <c r="L7" s="3">
        <v>4501</v>
      </c>
      <c r="M7" s="3">
        <v>5251</v>
      </c>
      <c r="N7" s="115">
        <f>M7+L7</f>
        <v>9752</v>
      </c>
      <c r="O7" s="3">
        <v>0</v>
      </c>
      <c r="P7" s="3">
        <v>0</v>
      </c>
      <c r="Q7" s="115">
        <f>P7+O7</f>
        <v>0</v>
      </c>
      <c r="R7" s="1">
        <f>O7+L7+I7+F7+C7</f>
        <v>10353</v>
      </c>
      <c r="S7" s="1">
        <f>P7+M7+J7+G7+D7</f>
        <v>16405</v>
      </c>
    </row>
    <row r="8" spans="1:19" ht="33.75" customHeight="1">
      <c r="A8" s="233"/>
      <c r="B8" s="116" t="s">
        <v>185</v>
      </c>
      <c r="C8" s="3">
        <v>5331</v>
      </c>
      <c r="D8" s="3">
        <v>3005</v>
      </c>
      <c r="E8" s="115">
        <f t="shared" ref="E8:E21" si="0">C8+D8</f>
        <v>8336</v>
      </c>
      <c r="F8" s="3">
        <v>0</v>
      </c>
      <c r="G8" s="3">
        <v>0</v>
      </c>
      <c r="H8" s="115">
        <f t="shared" ref="H8:H15" si="1">SUM(F8:G8)</f>
        <v>0</v>
      </c>
      <c r="I8" s="3">
        <v>0</v>
      </c>
      <c r="J8" s="3">
        <v>0</v>
      </c>
      <c r="K8" s="115">
        <f t="shared" ref="K8:K20" si="2">J8+I8</f>
        <v>0</v>
      </c>
      <c r="L8" s="3">
        <v>0</v>
      </c>
      <c r="M8" s="3">
        <v>0</v>
      </c>
      <c r="N8" s="115">
        <f t="shared" ref="N8:N20" si="3">M8+L8</f>
        <v>0</v>
      </c>
      <c r="O8" s="3">
        <v>0</v>
      </c>
      <c r="P8" s="3">
        <v>0</v>
      </c>
      <c r="Q8" s="115">
        <f t="shared" ref="Q8:Q20" si="4">P8+O8</f>
        <v>0</v>
      </c>
      <c r="R8" s="1">
        <f t="shared" ref="R8:R21" si="5">O8+L8+I8+F8+C8</f>
        <v>5331</v>
      </c>
      <c r="S8" s="1">
        <f t="shared" ref="S8:S21" si="6">P8+M8+J8+G8+D8</f>
        <v>3005</v>
      </c>
    </row>
    <row r="9" spans="1:19" ht="36.75" customHeight="1">
      <c r="A9" s="233" t="s">
        <v>26</v>
      </c>
      <c r="B9" s="116" t="s">
        <v>186</v>
      </c>
      <c r="C9" s="3">
        <v>8863</v>
      </c>
      <c r="D9" s="3">
        <v>4790</v>
      </c>
      <c r="E9" s="115">
        <f t="shared" si="0"/>
        <v>13653</v>
      </c>
      <c r="F9" s="3">
        <v>0</v>
      </c>
      <c r="G9" s="3">
        <v>0</v>
      </c>
      <c r="H9" s="115">
        <f t="shared" si="1"/>
        <v>0</v>
      </c>
      <c r="I9" s="3">
        <v>0</v>
      </c>
      <c r="J9" s="3">
        <v>0</v>
      </c>
      <c r="K9" s="115">
        <f t="shared" si="2"/>
        <v>0</v>
      </c>
      <c r="L9" s="3">
        <v>0</v>
      </c>
      <c r="M9" s="3">
        <v>0</v>
      </c>
      <c r="N9" s="115">
        <f t="shared" si="3"/>
        <v>0</v>
      </c>
      <c r="O9" s="3">
        <v>0</v>
      </c>
      <c r="P9" s="3">
        <v>0</v>
      </c>
      <c r="Q9" s="115">
        <f t="shared" si="4"/>
        <v>0</v>
      </c>
      <c r="R9" s="1">
        <f t="shared" si="5"/>
        <v>8863</v>
      </c>
      <c r="S9" s="1">
        <f t="shared" si="6"/>
        <v>4790</v>
      </c>
    </row>
    <row r="10" spans="1:19" ht="88.5" customHeight="1">
      <c r="A10" s="233"/>
      <c r="B10" s="116" t="s">
        <v>195</v>
      </c>
      <c r="C10" s="3">
        <v>0</v>
      </c>
      <c r="D10" s="3">
        <v>0</v>
      </c>
      <c r="E10" s="115">
        <f t="shared" si="0"/>
        <v>0</v>
      </c>
      <c r="F10" s="3">
        <v>4879</v>
      </c>
      <c r="G10" s="3">
        <v>2738</v>
      </c>
      <c r="H10" s="115">
        <f t="shared" si="1"/>
        <v>7617</v>
      </c>
      <c r="I10" s="3">
        <v>0</v>
      </c>
      <c r="J10" s="3">
        <v>0</v>
      </c>
      <c r="K10" s="115">
        <f t="shared" si="2"/>
        <v>0</v>
      </c>
      <c r="L10" s="3">
        <v>0</v>
      </c>
      <c r="M10" s="3">
        <v>0</v>
      </c>
      <c r="N10" s="115">
        <f t="shared" si="3"/>
        <v>0</v>
      </c>
      <c r="O10" s="3">
        <v>0</v>
      </c>
      <c r="P10" s="3">
        <v>0</v>
      </c>
      <c r="Q10" s="115">
        <f t="shared" si="4"/>
        <v>0</v>
      </c>
      <c r="R10" s="1">
        <f t="shared" si="5"/>
        <v>4879</v>
      </c>
      <c r="S10" s="1">
        <f t="shared" si="6"/>
        <v>2738</v>
      </c>
    </row>
    <row r="11" spans="1:19" ht="58.5" customHeight="1">
      <c r="A11" s="233"/>
      <c r="B11" s="116" t="s">
        <v>196</v>
      </c>
      <c r="C11" s="3">
        <v>0</v>
      </c>
      <c r="D11" s="3">
        <v>0</v>
      </c>
      <c r="E11" s="115">
        <f t="shared" si="0"/>
        <v>0</v>
      </c>
      <c r="F11" s="3">
        <v>6816</v>
      </c>
      <c r="G11" s="3">
        <v>3012</v>
      </c>
      <c r="H11" s="115">
        <f t="shared" si="1"/>
        <v>9828</v>
      </c>
      <c r="I11" s="3">
        <v>0</v>
      </c>
      <c r="J11" s="3">
        <v>0</v>
      </c>
      <c r="K11" s="115">
        <f t="shared" si="2"/>
        <v>0</v>
      </c>
      <c r="L11" s="3">
        <v>0</v>
      </c>
      <c r="M11" s="3">
        <v>0</v>
      </c>
      <c r="N11" s="115">
        <f t="shared" si="3"/>
        <v>0</v>
      </c>
      <c r="O11" s="3">
        <v>0</v>
      </c>
      <c r="P11" s="3">
        <v>0</v>
      </c>
      <c r="Q11" s="115">
        <f t="shared" si="4"/>
        <v>0</v>
      </c>
      <c r="R11" s="1">
        <f t="shared" si="5"/>
        <v>6816</v>
      </c>
      <c r="S11" s="1">
        <f t="shared" si="6"/>
        <v>3012</v>
      </c>
    </row>
    <row r="12" spans="1:19" ht="45.75" customHeight="1">
      <c r="A12" s="233"/>
      <c r="B12" s="116" t="s">
        <v>188</v>
      </c>
      <c r="C12" s="3">
        <v>0</v>
      </c>
      <c r="D12" s="3">
        <v>0</v>
      </c>
      <c r="E12" s="115">
        <f t="shared" si="0"/>
        <v>0</v>
      </c>
      <c r="F12" s="3">
        <v>0</v>
      </c>
      <c r="G12" s="3">
        <v>0</v>
      </c>
      <c r="H12" s="115">
        <f t="shared" si="1"/>
        <v>0</v>
      </c>
      <c r="I12" s="3">
        <v>5165</v>
      </c>
      <c r="J12" s="3">
        <v>1551</v>
      </c>
      <c r="K12" s="115">
        <f t="shared" si="2"/>
        <v>6716</v>
      </c>
      <c r="L12" s="3">
        <v>0</v>
      </c>
      <c r="M12" s="3">
        <v>0</v>
      </c>
      <c r="N12" s="115">
        <f t="shared" si="3"/>
        <v>0</v>
      </c>
      <c r="O12" s="3">
        <v>0</v>
      </c>
      <c r="P12" s="3">
        <v>0</v>
      </c>
      <c r="Q12" s="115">
        <f t="shared" si="4"/>
        <v>0</v>
      </c>
      <c r="R12" s="1">
        <f t="shared" si="5"/>
        <v>5165</v>
      </c>
      <c r="S12" s="1">
        <f t="shared" si="6"/>
        <v>1551</v>
      </c>
    </row>
    <row r="13" spans="1:19" ht="52.5">
      <c r="A13" s="233"/>
      <c r="B13" s="116" t="s">
        <v>198</v>
      </c>
      <c r="C13" s="3">
        <v>0</v>
      </c>
      <c r="D13" s="3">
        <v>0</v>
      </c>
      <c r="E13" s="115">
        <f t="shared" si="0"/>
        <v>0</v>
      </c>
      <c r="F13" s="3">
        <v>0</v>
      </c>
      <c r="G13" s="3">
        <v>0</v>
      </c>
      <c r="H13" s="115">
        <f t="shared" si="1"/>
        <v>0</v>
      </c>
      <c r="I13" s="3">
        <v>929</v>
      </c>
      <c r="J13" s="3">
        <v>593</v>
      </c>
      <c r="K13" s="115">
        <f t="shared" si="2"/>
        <v>1522</v>
      </c>
      <c r="L13" s="3">
        <v>0</v>
      </c>
      <c r="M13" s="3">
        <v>0</v>
      </c>
      <c r="N13" s="115">
        <f t="shared" si="3"/>
        <v>0</v>
      </c>
      <c r="O13" s="3">
        <v>0</v>
      </c>
      <c r="P13" s="3">
        <v>0</v>
      </c>
      <c r="Q13" s="115">
        <f t="shared" si="4"/>
        <v>0</v>
      </c>
      <c r="R13" s="1">
        <f t="shared" si="5"/>
        <v>929</v>
      </c>
      <c r="S13" s="1">
        <f t="shared" si="6"/>
        <v>593</v>
      </c>
    </row>
    <row r="14" spans="1:19" ht="33.75" customHeight="1">
      <c r="A14" s="233" t="s">
        <v>187</v>
      </c>
      <c r="B14" s="233"/>
      <c r="C14" s="3">
        <v>549</v>
      </c>
      <c r="D14" s="3">
        <v>252</v>
      </c>
      <c r="E14" s="115">
        <f t="shared" si="0"/>
        <v>801</v>
      </c>
      <c r="F14" s="3">
        <v>0</v>
      </c>
      <c r="G14" s="3">
        <v>0</v>
      </c>
      <c r="H14" s="115">
        <f t="shared" si="1"/>
        <v>0</v>
      </c>
      <c r="I14" s="3">
        <v>0</v>
      </c>
      <c r="J14" s="3">
        <v>0</v>
      </c>
      <c r="K14" s="115">
        <f t="shared" si="2"/>
        <v>0</v>
      </c>
      <c r="L14" s="3">
        <v>0</v>
      </c>
      <c r="M14" s="3">
        <v>0</v>
      </c>
      <c r="N14" s="115">
        <f t="shared" si="3"/>
        <v>0</v>
      </c>
      <c r="O14" s="3">
        <v>0</v>
      </c>
      <c r="P14" s="3">
        <v>0</v>
      </c>
      <c r="Q14" s="115">
        <f t="shared" si="4"/>
        <v>0</v>
      </c>
      <c r="R14" s="1">
        <f t="shared" si="5"/>
        <v>549</v>
      </c>
      <c r="S14" s="1">
        <f t="shared" si="6"/>
        <v>252</v>
      </c>
    </row>
    <row r="15" spans="1:19" ht="28.5" customHeight="1">
      <c r="A15" s="233" t="s">
        <v>189</v>
      </c>
      <c r="B15" s="233"/>
      <c r="C15" s="3">
        <v>0</v>
      </c>
      <c r="D15" s="3">
        <v>0</v>
      </c>
      <c r="E15" s="115">
        <f t="shared" si="0"/>
        <v>0</v>
      </c>
      <c r="F15" s="3">
        <v>0</v>
      </c>
      <c r="G15" s="3">
        <v>0</v>
      </c>
      <c r="H15" s="115">
        <f t="shared" si="1"/>
        <v>0</v>
      </c>
      <c r="I15" s="3">
        <v>127</v>
      </c>
      <c r="J15" s="3">
        <v>15</v>
      </c>
      <c r="K15" s="115">
        <f t="shared" si="2"/>
        <v>142</v>
      </c>
      <c r="L15" s="3">
        <v>0</v>
      </c>
      <c r="M15" s="3">
        <v>0</v>
      </c>
      <c r="N15" s="115">
        <f t="shared" si="3"/>
        <v>0</v>
      </c>
      <c r="O15" s="3">
        <v>0</v>
      </c>
      <c r="P15" s="3">
        <v>0</v>
      </c>
      <c r="Q15" s="115">
        <f t="shared" si="4"/>
        <v>0</v>
      </c>
      <c r="R15" s="1">
        <f t="shared" si="5"/>
        <v>127</v>
      </c>
      <c r="S15" s="1">
        <f t="shared" si="6"/>
        <v>15</v>
      </c>
    </row>
    <row r="16" spans="1:19" ht="30" customHeight="1">
      <c r="A16" s="233" t="s">
        <v>190</v>
      </c>
      <c r="B16" s="116" t="s">
        <v>109</v>
      </c>
      <c r="C16" s="3">
        <v>1290</v>
      </c>
      <c r="D16" s="3">
        <v>1098</v>
      </c>
      <c r="E16" s="115">
        <f t="shared" si="0"/>
        <v>2388</v>
      </c>
      <c r="F16" s="3">
        <v>1547</v>
      </c>
      <c r="G16" s="3">
        <v>1054</v>
      </c>
      <c r="H16" s="115">
        <f>SUM(F16:G16)</f>
        <v>2601</v>
      </c>
      <c r="I16" s="3">
        <v>348</v>
      </c>
      <c r="J16" s="3">
        <v>662</v>
      </c>
      <c r="K16" s="115">
        <f t="shared" si="2"/>
        <v>1010</v>
      </c>
      <c r="L16" s="3">
        <v>236</v>
      </c>
      <c r="M16" s="3">
        <v>171</v>
      </c>
      <c r="N16" s="115">
        <f t="shared" si="3"/>
        <v>407</v>
      </c>
      <c r="O16" s="3">
        <v>2472</v>
      </c>
      <c r="P16" s="3">
        <v>681</v>
      </c>
      <c r="Q16" s="115">
        <f t="shared" si="4"/>
        <v>3153</v>
      </c>
      <c r="R16" s="1">
        <f t="shared" si="5"/>
        <v>5893</v>
      </c>
      <c r="S16" s="1">
        <f t="shared" si="6"/>
        <v>3666</v>
      </c>
    </row>
    <row r="17" spans="1:19" ht="52.5">
      <c r="A17" s="233"/>
      <c r="B17" s="116" t="s">
        <v>194</v>
      </c>
      <c r="C17" s="3">
        <v>3605</v>
      </c>
      <c r="D17" s="3">
        <v>7818</v>
      </c>
      <c r="E17" s="115">
        <f t="shared" si="0"/>
        <v>11423</v>
      </c>
      <c r="F17" s="3"/>
      <c r="G17" s="3"/>
      <c r="H17" s="115"/>
      <c r="I17" s="3">
        <v>0</v>
      </c>
      <c r="J17" s="3">
        <v>0</v>
      </c>
      <c r="K17" s="115">
        <f t="shared" si="2"/>
        <v>0</v>
      </c>
      <c r="L17" s="3">
        <v>73</v>
      </c>
      <c r="M17" s="3">
        <v>525</v>
      </c>
      <c r="N17" s="115">
        <f t="shared" si="3"/>
        <v>598</v>
      </c>
      <c r="O17" s="3">
        <v>0</v>
      </c>
      <c r="P17" s="3">
        <v>0</v>
      </c>
      <c r="Q17" s="115">
        <f t="shared" si="4"/>
        <v>0</v>
      </c>
      <c r="R17" s="1">
        <f t="shared" si="5"/>
        <v>3678</v>
      </c>
      <c r="S17" s="1">
        <f t="shared" si="6"/>
        <v>8343</v>
      </c>
    </row>
    <row r="18" spans="1:19" ht="54" customHeight="1">
      <c r="A18" s="233" t="s">
        <v>197</v>
      </c>
      <c r="B18" s="233"/>
      <c r="C18" s="3">
        <v>10100</v>
      </c>
      <c r="D18" s="3">
        <v>6124</v>
      </c>
      <c r="E18" s="115">
        <f t="shared" si="0"/>
        <v>16224</v>
      </c>
      <c r="F18" s="3">
        <v>18542</v>
      </c>
      <c r="G18" s="3">
        <v>6798</v>
      </c>
      <c r="H18" s="115">
        <f>SUM(F18:G18)</f>
        <v>25340</v>
      </c>
      <c r="I18" s="3">
        <v>411</v>
      </c>
      <c r="J18" s="3">
        <v>132</v>
      </c>
      <c r="K18" s="115">
        <f t="shared" si="2"/>
        <v>543</v>
      </c>
      <c r="L18" s="3">
        <v>1407</v>
      </c>
      <c r="M18" s="3">
        <v>611</v>
      </c>
      <c r="N18" s="115">
        <f t="shared" si="3"/>
        <v>2018</v>
      </c>
      <c r="O18" s="3">
        <v>1560</v>
      </c>
      <c r="P18" s="3">
        <v>492</v>
      </c>
      <c r="Q18" s="115">
        <f t="shared" si="4"/>
        <v>2052</v>
      </c>
      <c r="R18" s="1">
        <f t="shared" si="5"/>
        <v>32020</v>
      </c>
      <c r="S18" s="1">
        <f t="shared" si="6"/>
        <v>14157</v>
      </c>
    </row>
    <row r="19" spans="1:19" ht="34.5" customHeight="1">
      <c r="A19" s="233" t="s">
        <v>191</v>
      </c>
      <c r="B19" s="233"/>
      <c r="C19" s="3">
        <v>0</v>
      </c>
      <c r="D19" s="3">
        <v>0</v>
      </c>
      <c r="E19" s="115">
        <f t="shared" si="0"/>
        <v>0</v>
      </c>
      <c r="F19" s="3">
        <v>0</v>
      </c>
      <c r="G19" s="3">
        <v>0</v>
      </c>
      <c r="H19" s="115">
        <f t="shared" ref="H19:H20" si="7">SUM(F19:G19)</f>
        <v>0</v>
      </c>
      <c r="I19" s="3">
        <v>0</v>
      </c>
      <c r="J19" s="3">
        <v>0</v>
      </c>
      <c r="K19" s="115">
        <f t="shared" si="2"/>
        <v>0</v>
      </c>
      <c r="L19" s="3">
        <v>4803</v>
      </c>
      <c r="M19" s="3">
        <v>870</v>
      </c>
      <c r="N19" s="115">
        <f t="shared" si="3"/>
        <v>5673</v>
      </c>
      <c r="O19" s="3">
        <v>0</v>
      </c>
      <c r="P19" s="3">
        <v>0</v>
      </c>
      <c r="Q19" s="115">
        <f t="shared" si="4"/>
        <v>0</v>
      </c>
      <c r="R19" s="1">
        <f t="shared" si="5"/>
        <v>4803</v>
      </c>
      <c r="S19" s="1">
        <f t="shared" si="6"/>
        <v>870</v>
      </c>
    </row>
    <row r="20" spans="1:19" ht="57.75" customHeight="1">
      <c r="A20" s="233" t="s">
        <v>192</v>
      </c>
      <c r="B20" s="233"/>
      <c r="C20" s="3">
        <v>0</v>
      </c>
      <c r="D20" s="3">
        <v>0</v>
      </c>
      <c r="E20" s="115">
        <f t="shared" si="0"/>
        <v>0</v>
      </c>
      <c r="F20" s="3">
        <v>0</v>
      </c>
      <c r="G20" s="3">
        <v>0</v>
      </c>
      <c r="H20" s="115">
        <f t="shared" si="7"/>
        <v>0</v>
      </c>
      <c r="I20" s="3">
        <v>0</v>
      </c>
      <c r="J20" s="3">
        <v>0</v>
      </c>
      <c r="K20" s="115">
        <f t="shared" si="2"/>
        <v>0</v>
      </c>
      <c r="L20" s="3">
        <v>1159</v>
      </c>
      <c r="M20" s="3">
        <v>383</v>
      </c>
      <c r="N20" s="115">
        <f t="shared" si="3"/>
        <v>1542</v>
      </c>
      <c r="O20" s="3">
        <v>0</v>
      </c>
      <c r="P20" s="3">
        <v>0</v>
      </c>
      <c r="Q20" s="115">
        <f t="shared" si="4"/>
        <v>0</v>
      </c>
      <c r="R20" s="1">
        <f t="shared" si="5"/>
        <v>1159</v>
      </c>
      <c r="S20" s="1">
        <f t="shared" si="6"/>
        <v>383</v>
      </c>
    </row>
    <row r="21" spans="1:19" ht="41.25" customHeight="1">
      <c r="A21" s="235" t="s">
        <v>193</v>
      </c>
      <c r="B21" s="235"/>
      <c r="C21" s="115">
        <f>SUM(C7:C20)</f>
        <v>34578</v>
      </c>
      <c r="D21" s="115">
        <f>SUM(D7:D20)</f>
        <v>32297</v>
      </c>
      <c r="E21" s="115">
        <f t="shared" si="0"/>
        <v>66875</v>
      </c>
      <c r="F21" s="115">
        <f t="shared" ref="F21:Q21" si="8">SUM(F7:F20)</f>
        <v>31829</v>
      </c>
      <c r="G21" s="115">
        <f t="shared" si="8"/>
        <v>13661</v>
      </c>
      <c r="H21" s="115">
        <f t="shared" si="8"/>
        <v>45490</v>
      </c>
      <c r="I21" s="115">
        <f t="shared" si="8"/>
        <v>7947</v>
      </c>
      <c r="J21" s="115">
        <f t="shared" si="8"/>
        <v>4838</v>
      </c>
      <c r="K21" s="115">
        <f t="shared" si="8"/>
        <v>12785</v>
      </c>
      <c r="L21" s="115">
        <f t="shared" si="8"/>
        <v>12179</v>
      </c>
      <c r="M21" s="115">
        <f t="shared" si="8"/>
        <v>7811</v>
      </c>
      <c r="N21" s="115">
        <f t="shared" si="8"/>
        <v>19990</v>
      </c>
      <c r="O21" s="115">
        <f t="shared" si="8"/>
        <v>4032</v>
      </c>
      <c r="P21" s="115">
        <f t="shared" si="8"/>
        <v>1173</v>
      </c>
      <c r="Q21" s="115">
        <f t="shared" si="8"/>
        <v>5205</v>
      </c>
      <c r="R21" s="1">
        <f t="shared" si="5"/>
        <v>90565</v>
      </c>
      <c r="S21" s="1">
        <f t="shared" si="6"/>
        <v>59780</v>
      </c>
    </row>
    <row r="25" spans="1:19" ht="30">
      <c r="A25" s="234" t="s">
        <v>226</v>
      </c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</row>
    <row r="26" spans="1:19" ht="26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9" ht="26.25">
      <c r="A27" s="235" t="s">
        <v>0</v>
      </c>
      <c r="B27" s="235"/>
      <c r="C27" s="232" t="s">
        <v>176</v>
      </c>
      <c r="D27" s="232"/>
      <c r="E27" s="232"/>
      <c r="F27" s="232" t="s">
        <v>177</v>
      </c>
      <c r="G27" s="232"/>
      <c r="H27" s="232"/>
      <c r="I27" s="232" t="s">
        <v>178</v>
      </c>
      <c r="J27" s="232"/>
      <c r="K27" s="232"/>
      <c r="L27" s="232" t="s">
        <v>179</v>
      </c>
      <c r="M27" s="232"/>
      <c r="N27" s="232"/>
      <c r="O27" s="232" t="s">
        <v>180</v>
      </c>
      <c r="P27" s="232"/>
      <c r="Q27" s="232"/>
    </row>
    <row r="28" spans="1:19" ht="26.25">
      <c r="A28" s="235"/>
      <c r="B28" s="235"/>
      <c r="C28" s="115" t="s">
        <v>181</v>
      </c>
      <c r="D28" s="115" t="s">
        <v>182</v>
      </c>
      <c r="E28" s="115" t="s">
        <v>183</v>
      </c>
      <c r="F28" s="115" t="s">
        <v>181</v>
      </c>
      <c r="G28" s="115" t="s">
        <v>182</v>
      </c>
      <c r="H28" s="115" t="s">
        <v>183</v>
      </c>
      <c r="I28" s="115" t="s">
        <v>181</v>
      </c>
      <c r="J28" s="115" t="s">
        <v>182</v>
      </c>
      <c r="K28" s="115" t="s">
        <v>183</v>
      </c>
      <c r="L28" s="115" t="s">
        <v>181</v>
      </c>
      <c r="M28" s="115" t="s">
        <v>182</v>
      </c>
      <c r="N28" s="115" t="s">
        <v>183</v>
      </c>
      <c r="O28" s="115" t="s">
        <v>181</v>
      </c>
      <c r="P28" s="115" t="s">
        <v>182</v>
      </c>
      <c r="Q28" s="115" t="s">
        <v>183</v>
      </c>
    </row>
    <row r="29" spans="1:19" ht="26.25">
      <c r="A29" s="233" t="s">
        <v>135</v>
      </c>
      <c r="B29" s="116" t="s">
        <v>184</v>
      </c>
      <c r="C29" s="117">
        <v>142</v>
      </c>
      <c r="D29" s="117">
        <v>338</v>
      </c>
      <c r="E29" s="115">
        <f>C29+D29</f>
        <v>480</v>
      </c>
      <c r="F29" s="3">
        <v>0</v>
      </c>
      <c r="G29" s="3">
        <v>0</v>
      </c>
      <c r="H29" s="115">
        <f>SUM(F29:G29)</f>
        <v>0</v>
      </c>
      <c r="I29" s="117">
        <v>13</v>
      </c>
      <c r="J29" s="117">
        <v>17</v>
      </c>
      <c r="K29" s="115">
        <f>J29+I29</f>
        <v>30</v>
      </c>
      <c r="L29" s="117">
        <v>180</v>
      </c>
      <c r="M29" s="117">
        <v>354</v>
      </c>
      <c r="N29" s="115">
        <f>M29+L29</f>
        <v>534</v>
      </c>
      <c r="O29" s="3">
        <v>0</v>
      </c>
      <c r="P29" s="3">
        <v>0</v>
      </c>
      <c r="Q29" s="115">
        <f>P29+O29</f>
        <v>0</v>
      </c>
    </row>
    <row r="30" spans="1:19" ht="26.25">
      <c r="A30" s="233"/>
      <c r="B30" s="116" t="s">
        <v>185</v>
      </c>
      <c r="C30" s="117">
        <v>195</v>
      </c>
      <c r="D30" s="117">
        <v>161</v>
      </c>
      <c r="E30" s="115">
        <f t="shared" ref="E30:E43" si="9">C30+D30</f>
        <v>356</v>
      </c>
      <c r="F30" s="3">
        <v>0</v>
      </c>
      <c r="G30" s="3">
        <v>0</v>
      </c>
      <c r="H30" s="115">
        <f t="shared" ref="H30:H37" si="10">SUM(F30:G30)</f>
        <v>0</v>
      </c>
      <c r="I30" s="3">
        <v>0</v>
      </c>
      <c r="J30" s="3">
        <v>0</v>
      </c>
      <c r="K30" s="115">
        <f t="shared" ref="K30:K42" si="11">J30+I30</f>
        <v>0</v>
      </c>
      <c r="L30" s="3">
        <v>0</v>
      </c>
      <c r="M30" s="3">
        <v>0</v>
      </c>
      <c r="N30" s="115">
        <f t="shared" ref="N30:N42" si="12">M30+L30</f>
        <v>0</v>
      </c>
      <c r="O30" s="3">
        <v>0</v>
      </c>
      <c r="P30" s="3">
        <v>0</v>
      </c>
      <c r="Q30" s="115">
        <f t="shared" ref="Q30:Q42" si="13">P30+O30</f>
        <v>0</v>
      </c>
    </row>
    <row r="31" spans="1:19" ht="26.25">
      <c r="A31" s="233" t="s">
        <v>26</v>
      </c>
      <c r="B31" s="116" t="s">
        <v>186</v>
      </c>
      <c r="C31" s="117">
        <v>257</v>
      </c>
      <c r="D31" s="117">
        <v>99</v>
      </c>
      <c r="E31" s="115">
        <f t="shared" si="9"/>
        <v>356</v>
      </c>
      <c r="F31" s="3">
        <v>0</v>
      </c>
      <c r="G31" s="3">
        <v>0</v>
      </c>
      <c r="H31" s="115">
        <f t="shared" si="10"/>
        <v>0</v>
      </c>
      <c r="I31" s="3">
        <v>0</v>
      </c>
      <c r="J31" s="3">
        <v>0</v>
      </c>
      <c r="K31" s="115">
        <f t="shared" si="11"/>
        <v>0</v>
      </c>
      <c r="L31" s="3">
        <v>0</v>
      </c>
      <c r="M31" s="3">
        <v>0</v>
      </c>
      <c r="N31" s="115">
        <f t="shared" si="12"/>
        <v>0</v>
      </c>
      <c r="O31" s="3">
        <v>0</v>
      </c>
      <c r="P31" s="3">
        <v>0</v>
      </c>
      <c r="Q31" s="115">
        <f t="shared" si="13"/>
        <v>0</v>
      </c>
    </row>
    <row r="32" spans="1:19" ht="78.75">
      <c r="A32" s="233"/>
      <c r="B32" s="116" t="s">
        <v>195</v>
      </c>
      <c r="C32" s="3">
        <v>0</v>
      </c>
      <c r="D32" s="3">
        <v>0</v>
      </c>
      <c r="E32" s="115">
        <f t="shared" si="9"/>
        <v>0</v>
      </c>
      <c r="F32" s="3">
        <v>0</v>
      </c>
      <c r="G32" s="3">
        <v>0</v>
      </c>
      <c r="H32" s="115">
        <f t="shared" si="10"/>
        <v>0</v>
      </c>
      <c r="I32" s="3">
        <v>0</v>
      </c>
      <c r="J32" s="3">
        <v>0</v>
      </c>
      <c r="K32" s="115">
        <f t="shared" si="11"/>
        <v>0</v>
      </c>
      <c r="L32" s="3">
        <v>0</v>
      </c>
      <c r="M32" s="3">
        <v>0</v>
      </c>
      <c r="N32" s="115">
        <f t="shared" si="12"/>
        <v>0</v>
      </c>
      <c r="O32" s="3">
        <v>0</v>
      </c>
      <c r="P32" s="3">
        <v>0</v>
      </c>
      <c r="Q32" s="115">
        <f t="shared" si="13"/>
        <v>0</v>
      </c>
    </row>
    <row r="33" spans="1:17" ht="52.5">
      <c r="A33" s="233"/>
      <c r="B33" s="116" t="s">
        <v>196</v>
      </c>
      <c r="C33" s="3">
        <v>0</v>
      </c>
      <c r="D33" s="3">
        <v>0</v>
      </c>
      <c r="E33" s="115">
        <f t="shared" si="9"/>
        <v>0</v>
      </c>
      <c r="F33" s="117">
        <v>98</v>
      </c>
      <c r="G33" s="117">
        <v>24</v>
      </c>
      <c r="H33" s="115">
        <f t="shared" si="10"/>
        <v>122</v>
      </c>
      <c r="I33" s="3">
        <v>0</v>
      </c>
      <c r="J33" s="3">
        <v>0</v>
      </c>
      <c r="K33" s="115">
        <f t="shared" si="11"/>
        <v>0</v>
      </c>
      <c r="L33" s="3">
        <v>0</v>
      </c>
      <c r="M33" s="3">
        <v>0</v>
      </c>
      <c r="N33" s="115">
        <f t="shared" si="12"/>
        <v>0</v>
      </c>
      <c r="O33" s="3">
        <v>0</v>
      </c>
      <c r="P33" s="3">
        <v>0</v>
      </c>
      <c r="Q33" s="115">
        <f t="shared" si="13"/>
        <v>0</v>
      </c>
    </row>
    <row r="34" spans="1:17" ht="52.5">
      <c r="A34" s="233"/>
      <c r="B34" s="116" t="s">
        <v>188</v>
      </c>
      <c r="C34" s="3">
        <v>0</v>
      </c>
      <c r="D34" s="3">
        <v>0</v>
      </c>
      <c r="E34" s="115">
        <f t="shared" si="9"/>
        <v>0</v>
      </c>
      <c r="F34" s="3">
        <v>0</v>
      </c>
      <c r="G34" s="3">
        <v>0</v>
      </c>
      <c r="H34" s="115">
        <f t="shared" si="10"/>
        <v>0</v>
      </c>
      <c r="I34" s="117">
        <v>347</v>
      </c>
      <c r="J34" s="117">
        <v>122</v>
      </c>
      <c r="K34" s="115">
        <f t="shared" si="11"/>
        <v>469</v>
      </c>
      <c r="L34" s="3">
        <v>0</v>
      </c>
      <c r="M34" s="3">
        <v>0</v>
      </c>
      <c r="N34" s="115">
        <f t="shared" si="12"/>
        <v>0</v>
      </c>
      <c r="O34" s="3">
        <v>0</v>
      </c>
      <c r="P34" s="3">
        <v>0</v>
      </c>
      <c r="Q34" s="115">
        <f t="shared" si="13"/>
        <v>0</v>
      </c>
    </row>
    <row r="35" spans="1:17" ht="52.5">
      <c r="A35" s="233"/>
      <c r="B35" s="116" t="s">
        <v>198</v>
      </c>
      <c r="C35" s="3">
        <v>0</v>
      </c>
      <c r="D35" s="3">
        <v>0</v>
      </c>
      <c r="E35" s="115">
        <f t="shared" si="9"/>
        <v>0</v>
      </c>
      <c r="F35" s="3">
        <v>0</v>
      </c>
      <c r="G35" s="3">
        <v>0</v>
      </c>
      <c r="H35" s="115">
        <f t="shared" si="10"/>
        <v>0</v>
      </c>
      <c r="I35" s="117">
        <v>26</v>
      </c>
      <c r="J35" s="117">
        <v>40</v>
      </c>
      <c r="K35" s="115">
        <f t="shared" si="11"/>
        <v>66</v>
      </c>
      <c r="L35" s="3">
        <v>0</v>
      </c>
      <c r="M35" s="3">
        <v>0</v>
      </c>
      <c r="N35" s="115">
        <f t="shared" si="12"/>
        <v>0</v>
      </c>
      <c r="O35" s="3">
        <v>0</v>
      </c>
      <c r="P35" s="3">
        <v>0</v>
      </c>
      <c r="Q35" s="115">
        <f t="shared" si="13"/>
        <v>0</v>
      </c>
    </row>
    <row r="36" spans="1:17" ht="26.25">
      <c r="A36" s="233" t="s">
        <v>187</v>
      </c>
      <c r="B36" s="233"/>
      <c r="C36" s="3">
        <v>0</v>
      </c>
      <c r="D36" s="3">
        <v>0</v>
      </c>
      <c r="E36" s="115">
        <f t="shared" si="9"/>
        <v>0</v>
      </c>
      <c r="F36" s="3">
        <v>0</v>
      </c>
      <c r="G36" s="3">
        <v>0</v>
      </c>
      <c r="H36" s="115">
        <f t="shared" si="10"/>
        <v>0</v>
      </c>
      <c r="I36" s="3">
        <v>0</v>
      </c>
      <c r="J36" s="3">
        <v>0</v>
      </c>
      <c r="K36" s="115">
        <f t="shared" si="11"/>
        <v>0</v>
      </c>
      <c r="L36" s="3">
        <v>0</v>
      </c>
      <c r="M36" s="3">
        <v>0</v>
      </c>
      <c r="N36" s="115">
        <f t="shared" si="12"/>
        <v>0</v>
      </c>
      <c r="O36" s="3">
        <v>0</v>
      </c>
      <c r="P36" s="3">
        <v>0</v>
      </c>
      <c r="Q36" s="115">
        <f t="shared" si="13"/>
        <v>0</v>
      </c>
    </row>
    <row r="37" spans="1:17" ht="26.25">
      <c r="A37" s="233" t="s">
        <v>189</v>
      </c>
      <c r="B37" s="233"/>
      <c r="C37" s="3">
        <v>0</v>
      </c>
      <c r="D37" s="3">
        <v>0</v>
      </c>
      <c r="E37" s="115">
        <f t="shared" si="9"/>
        <v>0</v>
      </c>
      <c r="F37" s="3">
        <v>0</v>
      </c>
      <c r="G37" s="3">
        <v>0</v>
      </c>
      <c r="H37" s="115">
        <f t="shared" si="10"/>
        <v>0</v>
      </c>
      <c r="I37" s="3">
        <v>0</v>
      </c>
      <c r="J37" s="3">
        <v>0</v>
      </c>
      <c r="K37" s="115">
        <f t="shared" si="11"/>
        <v>0</v>
      </c>
      <c r="L37" s="3">
        <v>0</v>
      </c>
      <c r="M37" s="3">
        <v>0</v>
      </c>
      <c r="N37" s="115">
        <f t="shared" si="12"/>
        <v>0</v>
      </c>
      <c r="O37" s="3">
        <v>0</v>
      </c>
      <c r="P37" s="3">
        <v>0</v>
      </c>
      <c r="Q37" s="115">
        <f t="shared" si="13"/>
        <v>0</v>
      </c>
    </row>
    <row r="38" spans="1:17" ht="26.25">
      <c r="A38" s="233" t="s">
        <v>190</v>
      </c>
      <c r="B38" s="116" t="s">
        <v>109</v>
      </c>
      <c r="C38" s="117">
        <v>422</v>
      </c>
      <c r="D38" s="117">
        <v>472</v>
      </c>
      <c r="E38" s="115">
        <f t="shared" si="9"/>
        <v>894</v>
      </c>
      <c r="F38" s="117">
        <v>343</v>
      </c>
      <c r="G38" s="117">
        <v>243</v>
      </c>
      <c r="H38" s="115">
        <f>SUM(F38:G38)</f>
        <v>586</v>
      </c>
      <c r="I38" s="117">
        <v>219</v>
      </c>
      <c r="J38" s="117">
        <v>375</v>
      </c>
      <c r="K38" s="115">
        <f t="shared" si="11"/>
        <v>594</v>
      </c>
      <c r="L38" s="236">
        <v>171</v>
      </c>
      <c r="M38" s="236">
        <v>238</v>
      </c>
      <c r="N38" s="232">
        <f t="shared" si="12"/>
        <v>409</v>
      </c>
      <c r="O38" s="117">
        <v>904</v>
      </c>
      <c r="P38" s="117">
        <v>272</v>
      </c>
      <c r="Q38" s="115">
        <f t="shared" si="13"/>
        <v>1176</v>
      </c>
    </row>
    <row r="39" spans="1:17" ht="52.5">
      <c r="A39" s="233"/>
      <c r="B39" s="116" t="s">
        <v>194</v>
      </c>
      <c r="C39" s="117">
        <v>137</v>
      </c>
      <c r="D39" s="117">
        <v>1189</v>
      </c>
      <c r="E39" s="115">
        <f t="shared" si="9"/>
        <v>1326</v>
      </c>
      <c r="F39" s="3">
        <v>0</v>
      </c>
      <c r="G39" s="3">
        <v>0</v>
      </c>
      <c r="H39" s="115">
        <f>SUM(F39:G39)</f>
        <v>0</v>
      </c>
      <c r="I39" s="3">
        <v>0</v>
      </c>
      <c r="J39" s="3">
        <v>0</v>
      </c>
      <c r="K39" s="115">
        <f t="shared" si="11"/>
        <v>0</v>
      </c>
      <c r="L39" s="236"/>
      <c r="M39" s="236"/>
      <c r="N39" s="232"/>
      <c r="O39" s="3">
        <v>0</v>
      </c>
      <c r="P39" s="3">
        <v>0</v>
      </c>
      <c r="Q39" s="115">
        <f t="shared" si="13"/>
        <v>0</v>
      </c>
    </row>
    <row r="40" spans="1:17" ht="26.25">
      <c r="A40" s="233" t="s">
        <v>197</v>
      </c>
      <c r="B40" s="233"/>
      <c r="C40" s="117">
        <v>297</v>
      </c>
      <c r="D40" s="117">
        <v>45</v>
      </c>
      <c r="E40" s="115">
        <f t="shared" si="9"/>
        <v>342</v>
      </c>
      <c r="F40" s="117">
        <v>112</v>
      </c>
      <c r="G40" s="117">
        <v>17</v>
      </c>
      <c r="H40" s="115">
        <f>SUM(F40:G40)</f>
        <v>129</v>
      </c>
      <c r="I40" s="3">
        <v>0</v>
      </c>
      <c r="J40" s="3">
        <v>0</v>
      </c>
      <c r="K40" s="115">
        <f t="shared" si="11"/>
        <v>0</v>
      </c>
      <c r="L40" s="3">
        <v>0</v>
      </c>
      <c r="M40" s="3">
        <v>0</v>
      </c>
      <c r="N40" s="115">
        <f t="shared" si="12"/>
        <v>0</v>
      </c>
      <c r="O40" s="3">
        <v>0</v>
      </c>
      <c r="P40" s="3">
        <v>0</v>
      </c>
      <c r="Q40" s="115">
        <f t="shared" si="13"/>
        <v>0</v>
      </c>
    </row>
    <row r="41" spans="1:17" ht="26.25">
      <c r="A41" s="233" t="s">
        <v>191</v>
      </c>
      <c r="B41" s="233"/>
      <c r="C41" s="3">
        <v>0</v>
      </c>
      <c r="D41" s="3">
        <v>0</v>
      </c>
      <c r="E41" s="115">
        <f t="shared" si="9"/>
        <v>0</v>
      </c>
      <c r="F41" s="3">
        <v>0</v>
      </c>
      <c r="G41" s="3">
        <v>0</v>
      </c>
      <c r="H41" s="115">
        <f t="shared" ref="H41:H42" si="14">SUM(F41:G41)</f>
        <v>0</v>
      </c>
      <c r="I41" s="3">
        <v>0</v>
      </c>
      <c r="J41" s="3">
        <v>0</v>
      </c>
      <c r="K41" s="115">
        <f t="shared" si="11"/>
        <v>0</v>
      </c>
      <c r="L41" s="117">
        <v>197</v>
      </c>
      <c r="M41" s="117">
        <v>54</v>
      </c>
      <c r="N41" s="115">
        <f t="shared" si="12"/>
        <v>251</v>
      </c>
      <c r="O41" s="3">
        <v>0</v>
      </c>
      <c r="P41" s="3">
        <v>0</v>
      </c>
      <c r="Q41" s="115">
        <f t="shared" si="13"/>
        <v>0</v>
      </c>
    </row>
    <row r="42" spans="1:17" ht="26.25">
      <c r="A42" s="233" t="s">
        <v>192</v>
      </c>
      <c r="B42" s="233"/>
      <c r="C42" s="3">
        <v>0</v>
      </c>
      <c r="D42" s="3">
        <v>0</v>
      </c>
      <c r="E42" s="115">
        <f t="shared" si="9"/>
        <v>0</v>
      </c>
      <c r="F42" s="3">
        <v>0</v>
      </c>
      <c r="G42" s="3">
        <v>0</v>
      </c>
      <c r="H42" s="115">
        <f t="shared" si="14"/>
        <v>0</v>
      </c>
      <c r="I42" s="3">
        <v>0</v>
      </c>
      <c r="J42" s="3">
        <v>0</v>
      </c>
      <c r="K42" s="115">
        <f t="shared" si="11"/>
        <v>0</v>
      </c>
      <c r="L42" s="3">
        <v>0</v>
      </c>
      <c r="M42" s="3">
        <v>0</v>
      </c>
      <c r="N42" s="115">
        <f t="shared" si="12"/>
        <v>0</v>
      </c>
      <c r="O42" s="3">
        <v>0</v>
      </c>
      <c r="P42" s="3">
        <v>0</v>
      </c>
      <c r="Q42" s="115">
        <f t="shared" si="13"/>
        <v>0</v>
      </c>
    </row>
    <row r="43" spans="1:17" ht="26.25">
      <c r="A43" s="235" t="s">
        <v>193</v>
      </c>
      <c r="B43" s="235"/>
      <c r="C43" s="115">
        <f>SUM(C29:C42)</f>
        <v>1450</v>
      </c>
      <c r="D43" s="115">
        <f>SUM(D29:D42)</f>
        <v>2304</v>
      </c>
      <c r="E43" s="115">
        <f t="shared" si="9"/>
        <v>3754</v>
      </c>
      <c r="F43" s="115">
        <f t="shared" ref="F43:Q43" si="15">SUM(F29:F42)</f>
        <v>553</v>
      </c>
      <c r="G43" s="115">
        <f t="shared" si="15"/>
        <v>284</v>
      </c>
      <c r="H43" s="115">
        <f t="shared" si="15"/>
        <v>837</v>
      </c>
      <c r="I43" s="115">
        <f t="shared" si="15"/>
        <v>605</v>
      </c>
      <c r="J43" s="115">
        <f t="shared" si="15"/>
        <v>554</v>
      </c>
      <c r="K43" s="115">
        <f t="shared" si="15"/>
        <v>1159</v>
      </c>
      <c r="L43" s="115">
        <f t="shared" si="15"/>
        <v>548</v>
      </c>
      <c r="M43" s="115">
        <f t="shared" si="15"/>
        <v>646</v>
      </c>
      <c r="N43" s="115">
        <f t="shared" si="15"/>
        <v>1194</v>
      </c>
      <c r="O43" s="115">
        <f t="shared" si="15"/>
        <v>904</v>
      </c>
      <c r="P43" s="115">
        <f t="shared" si="15"/>
        <v>272</v>
      </c>
      <c r="Q43" s="115">
        <f t="shared" si="15"/>
        <v>1176</v>
      </c>
    </row>
  </sheetData>
  <mergeCells count="35">
    <mergeCell ref="M38:M39"/>
    <mergeCell ref="L38:L39"/>
    <mergeCell ref="N38:N39"/>
    <mergeCell ref="A40:B40"/>
    <mergeCell ref="A41:B41"/>
    <mergeCell ref="A42:B42"/>
    <mergeCell ref="A43:B43"/>
    <mergeCell ref="A29:A30"/>
    <mergeCell ref="A31:A35"/>
    <mergeCell ref="A36:B36"/>
    <mergeCell ref="A37:B37"/>
    <mergeCell ref="A38:A39"/>
    <mergeCell ref="A25:Q25"/>
    <mergeCell ref="A27:B28"/>
    <mergeCell ref="C27:E27"/>
    <mergeCell ref="F27:H27"/>
    <mergeCell ref="I27:K27"/>
    <mergeCell ref="L27:N27"/>
    <mergeCell ref="O27:Q27"/>
    <mergeCell ref="A21:B21"/>
    <mergeCell ref="A7:A8"/>
    <mergeCell ref="A16:A17"/>
    <mergeCell ref="A15:B15"/>
    <mergeCell ref="A18:B18"/>
    <mergeCell ref="A14:B14"/>
    <mergeCell ref="O5:Q5"/>
    <mergeCell ref="A9:A13"/>
    <mergeCell ref="A19:B19"/>
    <mergeCell ref="A20:B20"/>
    <mergeCell ref="A3:Q3"/>
    <mergeCell ref="A5:B6"/>
    <mergeCell ref="C5:E5"/>
    <mergeCell ref="F5:H5"/>
    <mergeCell ref="I5:K5"/>
    <mergeCell ref="L5:N5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56"/>
  <sheetViews>
    <sheetView rightToLeft="1" topLeftCell="A240" zoomScale="70" zoomScaleNormal="70" workbookViewId="0">
      <selection activeCell="K251" sqref="K251"/>
    </sheetView>
  </sheetViews>
  <sheetFormatPr defaultRowHeight="26.25"/>
  <cols>
    <col min="1" max="2" width="9" style="91"/>
    <col min="3" max="3" width="14.625" style="91" customWidth="1"/>
    <col min="4" max="11" width="9" style="91"/>
    <col min="12" max="13" width="9" style="91" customWidth="1"/>
    <col min="14" max="16384" width="9" style="91"/>
  </cols>
  <sheetData>
    <row r="1" spans="1:18" ht="45" customHeight="1">
      <c r="A1" s="240" t="s">
        <v>259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</row>
    <row r="3" spans="1:18" ht="35.1" customHeight="1">
      <c r="A3" s="127" t="s">
        <v>0</v>
      </c>
      <c r="B3" s="237"/>
      <c r="C3" s="127" t="s">
        <v>1</v>
      </c>
      <c r="D3" s="127" t="s">
        <v>232</v>
      </c>
      <c r="E3" s="127"/>
      <c r="F3" s="127" t="s">
        <v>233</v>
      </c>
      <c r="G3" s="127"/>
      <c r="H3" s="127" t="s">
        <v>234</v>
      </c>
      <c r="I3" s="127"/>
      <c r="J3" s="127" t="s">
        <v>235</v>
      </c>
      <c r="K3" s="127"/>
      <c r="L3" s="127" t="s">
        <v>236</v>
      </c>
      <c r="M3" s="127"/>
      <c r="N3" s="127" t="s">
        <v>237</v>
      </c>
      <c r="O3" s="127"/>
      <c r="P3" s="127" t="s">
        <v>13</v>
      </c>
      <c r="Q3" s="127"/>
      <c r="R3" s="127"/>
    </row>
    <row r="4" spans="1:18" ht="35.1" customHeight="1">
      <c r="A4" s="237"/>
      <c r="B4" s="237"/>
      <c r="C4" s="237"/>
      <c r="D4" s="92" t="s">
        <v>238</v>
      </c>
      <c r="E4" s="92" t="s">
        <v>147</v>
      </c>
      <c r="F4" s="92" t="s">
        <v>238</v>
      </c>
      <c r="G4" s="92" t="s">
        <v>147</v>
      </c>
      <c r="H4" s="92" t="s">
        <v>238</v>
      </c>
      <c r="I4" s="92" t="s">
        <v>147</v>
      </c>
      <c r="J4" s="92" t="s">
        <v>238</v>
      </c>
      <c r="K4" s="92" t="s">
        <v>147</v>
      </c>
      <c r="L4" s="92" t="s">
        <v>238</v>
      </c>
      <c r="M4" s="92" t="s">
        <v>147</v>
      </c>
      <c r="N4" s="92" t="s">
        <v>238</v>
      </c>
      <c r="O4" s="92" t="s">
        <v>147</v>
      </c>
      <c r="P4" s="92" t="s">
        <v>238</v>
      </c>
      <c r="Q4" s="92" t="s">
        <v>147</v>
      </c>
      <c r="R4" s="92" t="s">
        <v>6</v>
      </c>
    </row>
    <row r="5" spans="1:18" ht="35.1" customHeight="1">
      <c r="A5" s="126" t="s">
        <v>7</v>
      </c>
      <c r="B5" s="126"/>
      <c r="C5" s="75" t="s">
        <v>8</v>
      </c>
      <c r="D5" s="75">
        <v>56</v>
      </c>
      <c r="E5" s="75">
        <v>15</v>
      </c>
      <c r="F5" s="75">
        <v>70</v>
      </c>
      <c r="G5" s="75">
        <v>10</v>
      </c>
      <c r="H5" s="75">
        <v>80</v>
      </c>
      <c r="I5" s="75">
        <v>12</v>
      </c>
      <c r="J5" s="75">
        <v>116</v>
      </c>
      <c r="K5" s="75">
        <v>48</v>
      </c>
      <c r="L5" s="75">
        <v>9</v>
      </c>
      <c r="M5" s="75">
        <v>2</v>
      </c>
      <c r="N5" s="75">
        <v>37</v>
      </c>
      <c r="O5" s="75">
        <v>23</v>
      </c>
      <c r="P5" s="105">
        <f>D5+F5+H5+J5+L5+N5</f>
        <v>368</v>
      </c>
      <c r="Q5" s="105">
        <f>E5+G5+I5+K5+M5+O5</f>
        <v>110</v>
      </c>
      <c r="R5" s="105">
        <f>SUM(P5:Q5)</f>
        <v>478</v>
      </c>
    </row>
    <row r="6" spans="1:18" ht="35.1" customHeight="1">
      <c r="A6" s="126"/>
      <c r="B6" s="126"/>
      <c r="C6" s="75" t="s">
        <v>9</v>
      </c>
      <c r="D6" s="69">
        <v>27</v>
      </c>
      <c r="E6" s="69">
        <v>1</v>
      </c>
      <c r="F6" s="69">
        <v>22</v>
      </c>
      <c r="G6" s="69">
        <v>4</v>
      </c>
      <c r="H6" s="69">
        <v>51</v>
      </c>
      <c r="I6" s="69">
        <v>6</v>
      </c>
      <c r="J6" s="69">
        <v>31</v>
      </c>
      <c r="K6" s="69">
        <v>8</v>
      </c>
      <c r="L6" s="69">
        <v>1</v>
      </c>
      <c r="M6" s="69">
        <v>0</v>
      </c>
      <c r="N6" s="69">
        <v>12</v>
      </c>
      <c r="O6" s="69">
        <v>4</v>
      </c>
      <c r="P6" s="105">
        <f t="shared" ref="P6:P63" si="0">D6+F6+H6+J6+L6+N6</f>
        <v>144</v>
      </c>
      <c r="Q6" s="105">
        <f t="shared" ref="Q6:Q63" si="1">E6+G6+I6+K6+M6+O6</f>
        <v>23</v>
      </c>
      <c r="R6" s="105">
        <f t="shared" ref="R6:R63" si="2">SUM(P6:Q6)</f>
        <v>167</v>
      </c>
    </row>
    <row r="7" spans="1:18" ht="35.1" customHeight="1">
      <c r="A7" s="126"/>
      <c r="B7" s="126"/>
      <c r="C7" s="75" t="s">
        <v>10</v>
      </c>
      <c r="D7" s="117">
        <v>52</v>
      </c>
      <c r="E7" s="117">
        <v>2</v>
      </c>
      <c r="F7" s="117">
        <v>45</v>
      </c>
      <c r="G7" s="117">
        <v>5</v>
      </c>
      <c r="H7" s="117">
        <v>64</v>
      </c>
      <c r="I7" s="117">
        <v>12</v>
      </c>
      <c r="J7" s="117">
        <v>0</v>
      </c>
      <c r="K7" s="117">
        <v>0</v>
      </c>
      <c r="L7" s="69"/>
      <c r="M7" s="69"/>
      <c r="N7" s="69">
        <v>22</v>
      </c>
      <c r="O7" s="69">
        <v>14</v>
      </c>
      <c r="P7" s="105">
        <f t="shared" si="0"/>
        <v>183</v>
      </c>
      <c r="Q7" s="105">
        <f t="shared" si="1"/>
        <v>33</v>
      </c>
      <c r="R7" s="105">
        <f t="shared" si="2"/>
        <v>216</v>
      </c>
    </row>
    <row r="8" spans="1:18" ht="35.1" customHeight="1">
      <c r="A8" s="126"/>
      <c r="B8" s="126"/>
      <c r="C8" s="75" t="s">
        <v>11</v>
      </c>
      <c r="D8" s="120">
        <v>4</v>
      </c>
      <c r="E8" s="121">
        <v>0</v>
      </c>
      <c r="F8" s="121">
        <v>14</v>
      </c>
      <c r="G8" s="121">
        <v>1</v>
      </c>
      <c r="H8" s="121">
        <v>22</v>
      </c>
      <c r="I8" s="121">
        <v>1</v>
      </c>
      <c r="J8" s="121">
        <v>0</v>
      </c>
      <c r="K8" s="121">
        <v>0</v>
      </c>
      <c r="L8" s="121">
        <v>28</v>
      </c>
      <c r="M8" s="121">
        <v>9</v>
      </c>
      <c r="N8" s="121">
        <v>1</v>
      </c>
      <c r="O8" s="121">
        <v>1</v>
      </c>
      <c r="P8" s="105">
        <f t="shared" si="0"/>
        <v>69</v>
      </c>
      <c r="Q8" s="105">
        <f t="shared" si="1"/>
        <v>12</v>
      </c>
      <c r="R8" s="105">
        <f t="shared" si="2"/>
        <v>81</v>
      </c>
    </row>
    <row r="9" spans="1:18" ht="35.1" customHeight="1">
      <c r="A9" s="126"/>
      <c r="B9" s="126"/>
      <c r="C9" s="75" t="s">
        <v>12</v>
      </c>
      <c r="D9" s="77">
        <v>0</v>
      </c>
      <c r="E9" s="77">
        <v>0</v>
      </c>
      <c r="F9" s="77">
        <v>1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4</v>
      </c>
      <c r="M9" s="77">
        <v>0</v>
      </c>
      <c r="N9" s="77">
        <v>3</v>
      </c>
      <c r="O9" s="77">
        <v>2</v>
      </c>
      <c r="P9" s="105">
        <f t="shared" si="0"/>
        <v>8</v>
      </c>
      <c r="Q9" s="105">
        <f t="shared" si="1"/>
        <v>2</v>
      </c>
      <c r="R9" s="105">
        <f t="shared" si="2"/>
        <v>10</v>
      </c>
    </row>
    <row r="10" spans="1:18" ht="35.1" customHeight="1">
      <c r="A10" s="126" t="s">
        <v>14</v>
      </c>
      <c r="B10" s="126"/>
      <c r="C10" s="75" t="s">
        <v>8</v>
      </c>
      <c r="D10" s="75">
        <v>18</v>
      </c>
      <c r="E10" s="75">
        <v>1</v>
      </c>
      <c r="F10" s="75">
        <v>14</v>
      </c>
      <c r="G10" s="75">
        <v>5</v>
      </c>
      <c r="H10" s="75">
        <v>30</v>
      </c>
      <c r="I10" s="75">
        <v>7</v>
      </c>
      <c r="J10" s="75">
        <v>26</v>
      </c>
      <c r="K10" s="75">
        <v>10</v>
      </c>
      <c r="L10" s="75">
        <v>3</v>
      </c>
      <c r="M10" s="75">
        <v>0</v>
      </c>
      <c r="N10" s="75">
        <v>11</v>
      </c>
      <c r="O10" s="75">
        <v>8</v>
      </c>
      <c r="P10" s="105">
        <f t="shared" si="0"/>
        <v>102</v>
      </c>
      <c r="Q10" s="105">
        <f t="shared" si="1"/>
        <v>31</v>
      </c>
      <c r="R10" s="105">
        <f t="shared" si="2"/>
        <v>133</v>
      </c>
    </row>
    <row r="11" spans="1:18" ht="35.1" customHeight="1">
      <c r="A11" s="126"/>
      <c r="B11" s="126"/>
      <c r="C11" s="75" t="s">
        <v>9</v>
      </c>
      <c r="D11" s="69">
        <v>5</v>
      </c>
      <c r="E11" s="69">
        <v>2</v>
      </c>
      <c r="F11" s="69">
        <v>3</v>
      </c>
      <c r="G11" s="69">
        <v>1</v>
      </c>
      <c r="H11" s="69">
        <v>16</v>
      </c>
      <c r="I11" s="69">
        <v>3</v>
      </c>
      <c r="J11" s="69">
        <v>10</v>
      </c>
      <c r="K11" s="69">
        <v>4</v>
      </c>
      <c r="L11" s="69">
        <v>0</v>
      </c>
      <c r="M11" s="69">
        <v>0</v>
      </c>
      <c r="N11" s="69">
        <v>10</v>
      </c>
      <c r="O11" s="69">
        <v>3</v>
      </c>
      <c r="P11" s="105">
        <f t="shared" si="0"/>
        <v>44</v>
      </c>
      <c r="Q11" s="105">
        <f t="shared" si="1"/>
        <v>13</v>
      </c>
      <c r="R11" s="105">
        <f t="shared" si="2"/>
        <v>57</v>
      </c>
    </row>
    <row r="12" spans="1:18" ht="35.1" customHeight="1">
      <c r="A12" s="126"/>
      <c r="B12" s="126"/>
      <c r="C12" s="75" t="s">
        <v>10</v>
      </c>
      <c r="D12" s="117">
        <v>7</v>
      </c>
      <c r="E12" s="117">
        <v>0</v>
      </c>
      <c r="F12" s="117">
        <v>5</v>
      </c>
      <c r="G12" s="117">
        <v>0</v>
      </c>
      <c r="H12" s="117">
        <v>16</v>
      </c>
      <c r="I12" s="117">
        <v>2</v>
      </c>
      <c r="J12" s="117">
        <v>6</v>
      </c>
      <c r="K12" s="117">
        <v>1</v>
      </c>
      <c r="L12" s="69"/>
      <c r="M12" s="69"/>
      <c r="N12" s="69">
        <v>6</v>
      </c>
      <c r="O12" s="69">
        <v>2</v>
      </c>
      <c r="P12" s="105">
        <f t="shared" si="0"/>
        <v>40</v>
      </c>
      <c r="Q12" s="105">
        <f t="shared" si="1"/>
        <v>5</v>
      </c>
      <c r="R12" s="105">
        <f t="shared" si="2"/>
        <v>45</v>
      </c>
    </row>
    <row r="13" spans="1:18" ht="35.1" customHeight="1">
      <c r="A13" s="126"/>
      <c r="B13" s="126"/>
      <c r="C13" s="75" t="s">
        <v>11</v>
      </c>
      <c r="D13" s="120">
        <v>1</v>
      </c>
      <c r="E13" s="121">
        <v>0</v>
      </c>
      <c r="F13" s="121">
        <v>6</v>
      </c>
      <c r="G13" s="121">
        <v>0</v>
      </c>
      <c r="H13" s="121">
        <v>13</v>
      </c>
      <c r="I13" s="121">
        <v>2</v>
      </c>
      <c r="J13" s="121">
        <v>0</v>
      </c>
      <c r="K13" s="121">
        <v>0</v>
      </c>
      <c r="L13" s="121">
        <v>25</v>
      </c>
      <c r="M13" s="121">
        <v>9</v>
      </c>
      <c r="N13" s="121">
        <v>8</v>
      </c>
      <c r="O13" s="121">
        <v>5</v>
      </c>
      <c r="P13" s="105">
        <f t="shared" si="0"/>
        <v>53</v>
      </c>
      <c r="Q13" s="105">
        <f t="shared" si="1"/>
        <v>16</v>
      </c>
      <c r="R13" s="105">
        <f t="shared" si="2"/>
        <v>69</v>
      </c>
    </row>
    <row r="14" spans="1:18" ht="35.1" customHeight="1">
      <c r="A14" s="126" t="s">
        <v>15</v>
      </c>
      <c r="B14" s="126"/>
      <c r="C14" s="75" t="s">
        <v>8</v>
      </c>
      <c r="D14" s="75">
        <v>15</v>
      </c>
      <c r="E14" s="75">
        <v>4</v>
      </c>
      <c r="F14" s="75">
        <v>5</v>
      </c>
      <c r="G14" s="75">
        <v>1</v>
      </c>
      <c r="H14" s="75">
        <v>6</v>
      </c>
      <c r="I14" s="75">
        <v>9</v>
      </c>
      <c r="J14" s="75">
        <v>23</v>
      </c>
      <c r="K14" s="75">
        <v>26</v>
      </c>
      <c r="L14" s="75">
        <v>1</v>
      </c>
      <c r="M14" s="75">
        <v>0</v>
      </c>
      <c r="N14" s="75">
        <v>3</v>
      </c>
      <c r="O14" s="75">
        <v>11</v>
      </c>
      <c r="P14" s="105">
        <f t="shared" si="0"/>
        <v>53</v>
      </c>
      <c r="Q14" s="105">
        <f t="shared" si="1"/>
        <v>51</v>
      </c>
      <c r="R14" s="105">
        <f t="shared" si="2"/>
        <v>104</v>
      </c>
    </row>
    <row r="15" spans="1:18" ht="35.1" customHeight="1">
      <c r="A15" s="126"/>
      <c r="B15" s="126"/>
      <c r="C15" s="75" t="s">
        <v>9</v>
      </c>
      <c r="D15" s="69">
        <v>4</v>
      </c>
      <c r="E15" s="69">
        <v>0</v>
      </c>
      <c r="F15" s="69">
        <v>3</v>
      </c>
      <c r="G15" s="69">
        <v>2</v>
      </c>
      <c r="H15" s="69">
        <v>6</v>
      </c>
      <c r="I15" s="69">
        <v>6</v>
      </c>
      <c r="J15" s="69">
        <v>3</v>
      </c>
      <c r="K15" s="69">
        <v>2</v>
      </c>
      <c r="L15" s="69">
        <v>0</v>
      </c>
      <c r="M15" s="69">
        <v>1</v>
      </c>
      <c r="N15" s="69">
        <v>6</v>
      </c>
      <c r="O15" s="69">
        <v>9</v>
      </c>
      <c r="P15" s="105">
        <f t="shared" si="0"/>
        <v>22</v>
      </c>
      <c r="Q15" s="105">
        <f t="shared" si="1"/>
        <v>20</v>
      </c>
      <c r="R15" s="105">
        <f t="shared" si="2"/>
        <v>42</v>
      </c>
    </row>
    <row r="16" spans="1:18" ht="35.1" customHeight="1">
      <c r="A16" s="126"/>
      <c r="B16" s="126"/>
      <c r="C16" s="75" t="s">
        <v>10</v>
      </c>
      <c r="D16" s="117">
        <v>1</v>
      </c>
      <c r="E16" s="117">
        <v>2</v>
      </c>
      <c r="F16" s="117">
        <v>2</v>
      </c>
      <c r="G16" s="117">
        <v>0</v>
      </c>
      <c r="H16" s="117">
        <v>3</v>
      </c>
      <c r="I16" s="117">
        <v>4</v>
      </c>
      <c r="J16" s="117">
        <v>0</v>
      </c>
      <c r="K16" s="117">
        <v>2</v>
      </c>
      <c r="L16" s="69"/>
      <c r="M16" s="69"/>
      <c r="N16" s="69">
        <v>6</v>
      </c>
      <c r="O16" s="69">
        <v>27</v>
      </c>
      <c r="P16" s="105">
        <f t="shared" si="0"/>
        <v>12</v>
      </c>
      <c r="Q16" s="105">
        <f t="shared" si="1"/>
        <v>35</v>
      </c>
      <c r="R16" s="105">
        <f t="shared" si="2"/>
        <v>47</v>
      </c>
    </row>
    <row r="17" spans="1:18" ht="35.1" customHeight="1">
      <c r="A17" s="126"/>
      <c r="B17" s="126"/>
      <c r="C17" s="75" t="s">
        <v>11</v>
      </c>
      <c r="D17" s="120">
        <v>1</v>
      </c>
      <c r="E17" s="121">
        <v>0</v>
      </c>
      <c r="F17" s="121">
        <v>3</v>
      </c>
      <c r="G17" s="121">
        <v>0</v>
      </c>
      <c r="H17" s="121">
        <v>3</v>
      </c>
      <c r="I17" s="121">
        <v>1</v>
      </c>
      <c r="J17" s="121">
        <v>0</v>
      </c>
      <c r="K17" s="121">
        <v>0</v>
      </c>
      <c r="L17" s="121">
        <v>13</v>
      </c>
      <c r="M17" s="121">
        <v>24</v>
      </c>
      <c r="N17" s="121">
        <v>0</v>
      </c>
      <c r="O17" s="121">
        <v>1</v>
      </c>
      <c r="P17" s="105">
        <f t="shared" si="0"/>
        <v>20</v>
      </c>
      <c r="Q17" s="105">
        <f t="shared" si="1"/>
        <v>26</v>
      </c>
      <c r="R17" s="105">
        <f t="shared" si="2"/>
        <v>46</v>
      </c>
    </row>
    <row r="18" spans="1:18" ht="35.1" customHeight="1">
      <c r="A18" s="125" t="s">
        <v>16</v>
      </c>
      <c r="B18" s="125"/>
      <c r="C18" s="93" t="s">
        <v>8</v>
      </c>
      <c r="D18" s="75">
        <v>19</v>
      </c>
      <c r="E18" s="75">
        <v>2</v>
      </c>
      <c r="F18" s="75">
        <v>42</v>
      </c>
      <c r="G18" s="75">
        <v>1</v>
      </c>
      <c r="H18" s="75">
        <v>63</v>
      </c>
      <c r="I18" s="75">
        <v>6</v>
      </c>
      <c r="J18" s="75">
        <v>32</v>
      </c>
      <c r="K18" s="75">
        <v>8</v>
      </c>
      <c r="L18" s="75">
        <v>6</v>
      </c>
      <c r="M18" s="75">
        <v>0</v>
      </c>
      <c r="N18" s="75">
        <v>17</v>
      </c>
      <c r="O18" s="75">
        <v>43</v>
      </c>
      <c r="P18" s="105">
        <f t="shared" si="0"/>
        <v>179</v>
      </c>
      <c r="Q18" s="105">
        <f t="shared" si="1"/>
        <v>60</v>
      </c>
      <c r="R18" s="105">
        <f t="shared" si="2"/>
        <v>239</v>
      </c>
    </row>
    <row r="19" spans="1:18" ht="35.1" customHeight="1">
      <c r="A19" s="125"/>
      <c r="B19" s="125"/>
      <c r="C19" s="93" t="s">
        <v>9</v>
      </c>
      <c r="D19" s="69">
        <v>29</v>
      </c>
      <c r="E19" s="69">
        <v>2</v>
      </c>
      <c r="F19" s="69">
        <v>15</v>
      </c>
      <c r="G19" s="69">
        <v>1</v>
      </c>
      <c r="H19" s="69">
        <v>31</v>
      </c>
      <c r="I19" s="69">
        <v>3</v>
      </c>
      <c r="J19" s="69">
        <v>9</v>
      </c>
      <c r="K19" s="69">
        <v>3</v>
      </c>
      <c r="L19" s="69">
        <v>0</v>
      </c>
      <c r="M19" s="69">
        <v>0</v>
      </c>
      <c r="N19" s="69">
        <v>24</v>
      </c>
      <c r="O19" s="69">
        <v>40</v>
      </c>
      <c r="P19" s="105">
        <f t="shared" si="0"/>
        <v>108</v>
      </c>
      <c r="Q19" s="105">
        <f t="shared" si="1"/>
        <v>49</v>
      </c>
      <c r="R19" s="105">
        <f t="shared" si="2"/>
        <v>157</v>
      </c>
    </row>
    <row r="20" spans="1:18" ht="35.1" customHeight="1">
      <c r="A20" s="125"/>
      <c r="B20" s="125"/>
      <c r="C20" s="93" t="s">
        <v>10</v>
      </c>
      <c r="D20" s="117">
        <v>16</v>
      </c>
      <c r="E20" s="117">
        <v>1</v>
      </c>
      <c r="F20" s="117">
        <v>28</v>
      </c>
      <c r="G20" s="117">
        <v>4</v>
      </c>
      <c r="H20" s="117">
        <v>35</v>
      </c>
      <c r="I20" s="117">
        <v>6</v>
      </c>
      <c r="J20" s="117">
        <v>0</v>
      </c>
      <c r="K20" s="117">
        <v>3</v>
      </c>
      <c r="L20" s="69"/>
      <c r="M20" s="69"/>
      <c r="N20" s="69">
        <v>0</v>
      </c>
      <c r="O20" s="69">
        <v>0</v>
      </c>
      <c r="P20" s="105">
        <f t="shared" si="0"/>
        <v>79</v>
      </c>
      <c r="Q20" s="105">
        <f t="shared" si="1"/>
        <v>14</v>
      </c>
      <c r="R20" s="105">
        <f t="shared" si="2"/>
        <v>93</v>
      </c>
    </row>
    <row r="21" spans="1:18" ht="35.1" customHeight="1">
      <c r="A21" s="125"/>
      <c r="B21" s="125"/>
      <c r="C21" s="93" t="s">
        <v>11</v>
      </c>
      <c r="D21" s="120">
        <v>23</v>
      </c>
      <c r="E21" s="121">
        <v>0</v>
      </c>
      <c r="F21" s="121">
        <v>29</v>
      </c>
      <c r="G21" s="121">
        <v>1</v>
      </c>
      <c r="H21" s="121">
        <v>9</v>
      </c>
      <c r="I21" s="121">
        <v>2</v>
      </c>
      <c r="J21" s="121">
        <v>0</v>
      </c>
      <c r="K21" s="121">
        <v>0</v>
      </c>
      <c r="L21" s="121">
        <v>12</v>
      </c>
      <c r="M21" s="121">
        <v>9</v>
      </c>
      <c r="N21" s="121">
        <v>17</v>
      </c>
      <c r="O21" s="121">
        <v>35</v>
      </c>
      <c r="P21" s="105">
        <f t="shared" si="0"/>
        <v>90</v>
      </c>
      <c r="Q21" s="105">
        <f t="shared" si="1"/>
        <v>47</v>
      </c>
      <c r="R21" s="105">
        <f t="shared" si="2"/>
        <v>137</v>
      </c>
    </row>
    <row r="22" spans="1:18" ht="35.1" customHeight="1">
      <c r="A22" s="125"/>
      <c r="B22" s="125"/>
      <c r="C22" s="93" t="s">
        <v>107</v>
      </c>
      <c r="D22" s="77">
        <v>1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3</v>
      </c>
      <c r="M22" s="77">
        <v>2</v>
      </c>
      <c r="N22" s="77">
        <v>0</v>
      </c>
      <c r="O22" s="77">
        <v>1</v>
      </c>
      <c r="P22" s="105">
        <f t="shared" si="0"/>
        <v>4</v>
      </c>
      <c r="Q22" s="105">
        <f t="shared" si="1"/>
        <v>3</v>
      </c>
      <c r="R22" s="105">
        <f t="shared" si="2"/>
        <v>7</v>
      </c>
    </row>
    <row r="23" spans="1:18" ht="35.1" customHeight="1">
      <c r="A23" s="125" t="s">
        <v>47</v>
      </c>
      <c r="B23" s="125"/>
      <c r="C23" s="93" t="s">
        <v>8</v>
      </c>
      <c r="D23" s="75">
        <v>11</v>
      </c>
      <c r="E23" s="75">
        <v>0</v>
      </c>
      <c r="F23" s="75">
        <v>7</v>
      </c>
      <c r="G23" s="75">
        <v>6</v>
      </c>
      <c r="H23" s="75">
        <v>8</v>
      </c>
      <c r="I23" s="75">
        <v>3</v>
      </c>
      <c r="J23" s="75">
        <v>12</v>
      </c>
      <c r="K23" s="75">
        <v>19</v>
      </c>
      <c r="L23" s="75">
        <v>0</v>
      </c>
      <c r="M23" s="75">
        <v>0</v>
      </c>
      <c r="N23" s="75">
        <v>6</v>
      </c>
      <c r="O23" s="75">
        <v>8</v>
      </c>
      <c r="P23" s="105">
        <f t="shared" si="0"/>
        <v>44</v>
      </c>
      <c r="Q23" s="105">
        <f t="shared" si="1"/>
        <v>36</v>
      </c>
      <c r="R23" s="105">
        <f t="shared" si="2"/>
        <v>80</v>
      </c>
    </row>
    <row r="24" spans="1:18" ht="35.1" customHeight="1">
      <c r="A24" s="126"/>
      <c r="B24" s="126"/>
      <c r="C24" s="93" t="s">
        <v>9</v>
      </c>
      <c r="D24" s="69">
        <v>11</v>
      </c>
      <c r="E24" s="69">
        <v>2</v>
      </c>
      <c r="F24" s="69">
        <v>7</v>
      </c>
      <c r="G24" s="69">
        <v>4</v>
      </c>
      <c r="H24" s="69">
        <v>7</v>
      </c>
      <c r="I24" s="69">
        <v>1</v>
      </c>
      <c r="J24" s="69">
        <v>3</v>
      </c>
      <c r="K24" s="69">
        <v>6</v>
      </c>
      <c r="L24" s="69">
        <v>0</v>
      </c>
      <c r="M24" s="69">
        <v>0</v>
      </c>
      <c r="N24" s="69">
        <v>3</v>
      </c>
      <c r="O24" s="69">
        <v>26</v>
      </c>
      <c r="P24" s="105">
        <f t="shared" si="0"/>
        <v>31</v>
      </c>
      <c r="Q24" s="105">
        <f t="shared" si="1"/>
        <v>39</v>
      </c>
      <c r="R24" s="105">
        <f t="shared" si="2"/>
        <v>70</v>
      </c>
    </row>
    <row r="25" spans="1:18" ht="35.1" customHeight="1">
      <c r="A25" s="126"/>
      <c r="B25" s="126"/>
      <c r="C25" s="93" t="s">
        <v>10</v>
      </c>
      <c r="D25" s="117">
        <v>2</v>
      </c>
      <c r="E25" s="117">
        <v>0</v>
      </c>
      <c r="F25" s="117">
        <v>8</v>
      </c>
      <c r="G25" s="117">
        <v>1</v>
      </c>
      <c r="H25" s="117">
        <v>13</v>
      </c>
      <c r="I25" s="117">
        <v>5</v>
      </c>
      <c r="J25" s="117">
        <v>4</v>
      </c>
      <c r="K25" s="117">
        <v>0</v>
      </c>
      <c r="L25" s="69"/>
      <c r="M25" s="69"/>
      <c r="N25" s="69">
        <v>2</v>
      </c>
      <c r="O25" s="69">
        <v>20</v>
      </c>
      <c r="P25" s="105">
        <f t="shared" si="0"/>
        <v>29</v>
      </c>
      <c r="Q25" s="105">
        <f t="shared" si="1"/>
        <v>26</v>
      </c>
      <c r="R25" s="105">
        <f t="shared" si="2"/>
        <v>55</v>
      </c>
    </row>
    <row r="26" spans="1:18" ht="35.1" customHeight="1">
      <c r="A26" s="126"/>
      <c r="B26" s="126"/>
      <c r="C26" s="75" t="s">
        <v>11</v>
      </c>
      <c r="D26" s="120">
        <v>10</v>
      </c>
      <c r="E26" s="121">
        <v>0</v>
      </c>
      <c r="F26" s="121">
        <v>12</v>
      </c>
      <c r="G26" s="121">
        <v>0</v>
      </c>
      <c r="H26" s="121">
        <v>27</v>
      </c>
      <c r="I26" s="121">
        <v>2</v>
      </c>
      <c r="J26" s="121">
        <v>0</v>
      </c>
      <c r="K26" s="121">
        <v>0</v>
      </c>
      <c r="L26" s="121">
        <v>3</v>
      </c>
      <c r="M26" s="121">
        <v>4</v>
      </c>
      <c r="N26" s="121">
        <v>5</v>
      </c>
      <c r="O26" s="121">
        <v>20</v>
      </c>
      <c r="P26" s="105">
        <f t="shared" si="0"/>
        <v>57</v>
      </c>
      <c r="Q26" s="105">
        <f t="shared" si="1"/>
        <v>26</v>
      </c>
      <c r="R26" s="105">
        <f t="shared" si="2"/>
        <v>83</v>
      </c>
    </row>
    <row r="27" spans="1:18" ht="35.1" customHeight="1">
      <c r="A27" s="125" t="s">
        <v>114</v>
      </c>
      <c r="B27" s="125"/>
      <c r="C27" s="93" t="s">
        <v>8</v>
      </c>
      <c r="D27" s="95">
        <v>46</v>
      </c>
      <c r="E27" s="95">
        <v>0</v>
      </c>
      <c r="F27" s="95">
        <v>50</v>
      </c>
      <c r="G27" s="95">
        <v>3</v>
      </c>
      <c r="H27" s="95">
        <v>82</v>
      </c>
      <c r="I27" s="95">
        <v>8</v>
      </c>
      <c r="J27" s="75">
        <v>36</v>
      </c>
      <c r="K27" s="75">
        <v>9</v>
      </c>
      <c r="L27" s="75">
        <v>1</v>
      </c>
      <c r="M27" s="75">
        <v>0</v>
      </c>
      <c r="N27" s="75">
        <v>51</v>
      </c>
      <c r="O27" s="75">
        <v>54</v>
      </c>
      <c r="P27" s="105">
        <f t="shared" si="0"/>
        <v>266</v>
      </c>
      <c r="Q27" s="105">
        <f t="shared" si="1"/>
        <v>74</v>
      </c>
      <c r="R27" s="105">
        <f t="shared" si="2"/>
        <v>340</v>
      </c>
    </row>
    <row r="28" spans="1:18" ht="35.1" customHeight="1">
      <c r="A28" s="126"/>
      <c r="B28" s="126"/>
      <c r="C28" s="93" t="s">
        <v>9</v>
      </c>
      <c r="D28" s="69">
        <v>34</v>
      </c>
      <c r="E28" s="69">
        <v>0</v>
      </c>
      <c r="F28" s="69">
        <v>44</v>
      </c>
      <c r="G28" s="69">
        <v>4</v>
      </c>
      <c r="H28" s="69">
        <v>94</v>
      </c>
      <c r="I28" s="69">
        <v>9</v>
      </c>
      <c r="J28" s="69">
        <v>31</v>
      </c>
      <c r="K28" s="69">
        <v>4</v>
      </c>
      <c r="L28" s="69">
        <v>0</v>
      </c>
      <c r="M28" s="69">
        <v>0</v>
      </c>
      <c r="N28" s="69">
        <v>100</v>
      </c>
      <c r="O28" s="69">
        <v>77</v>
      </c>
      <c r="P28" s="105">
        <f t="shared" si="0"/>
        <v>303</v>
      </c>
      <c r="Q28" s="105">
        <f t="shared" si="1"/>
        <v>94</v>
      </c>
      <c r="R28" s="105">
        <f t="shared" si="2"/>
        <v>397</v>
      </c>
    </row>
    <row r="29" spans="1:18" ht="35.1" customHeight="1">
      <c r="A29" s="126"/>
      <c r="B29" s="126"/>
      <c r="C29" s="93" t="s">
        <v>10</v>
      </c>
      <c r="D29" s="117">
        <v>11</v>
      </c>
      <c r="E29" s="117">
        <v>0</v>
      </c>
      <c r="F29" s="117">
        <v>38</v>
      </c>
      <c r="G29" s="117">
        <v>3</v>
      </c>
      <c r="H29" s="117">
        <v>68</v>
      </c>
      <c r="I29" s="117">
        <v>16</v>
      </c>
      <c r="J29" s="117">
        <v>3</v>
      </c>
      <c r="K29" s="117">
        <v>0</v>
      </c>
      <c r="L29" s="69"/>
      <c r="M29" s="69"/>
      <c r="N29" s="69">
        <v>95</v>
      </c>
      <c r="O29" s="69">
        <v>137</v>
      </c>
      <c r="P29" s="105">
        <f t="shared" si="0"/>
        <v>215</v>
      </c>
      <c r="Q29" s="105">
        <f t="shared" si="1"/>
        <v>156</v>
      </c>
      <c r="R29" s="105">
        <f t="shared" si="2"/>
        <v>371</v>
      </c>
    </row>
    <row r="30" spans="1:18" ht="35.1" customHeight="1">
      <c r="A30" s="126"/>
      <c r="B30" s="126"/>
      <c r="C30" s="93" t="s">
        <v>11</v>
      </c>
      <c r="D30" s="120">
        <v>17</v>
      </c>
      <c r="E30" s="121">
        <v>0</v>
      </c>
      <c r="F30" s="121">
        <v>19</v>
      </c>
      <c r="G30" s="121">
        <v>0</v>
      </c>
      <c r="H30" s="121">
        <v>23</v>
      </c>
      <c r="I30" s="121">
        <v>2</v>
      </c>
      <c r="J30" s="121">
        <v>0</v>
      </c>
      <c r="K30" s="121">
        <v>0</v>
      </c>
      <c r="L30" s="121">
        <v>42</v>
      </c>
      <c r="M30" s="121">
        <v>14</v>
      </c>
      <c r="N30" s="121">
        <v>26</v>
      </c>
      <c r="O30" s="121">
        <v>46</v>
      </c>
      <c r="P30" s="105">
        <f t="shared" si="0"/>
        <v>127</v>
      </c>
      <c r="Q30" s="105">
        <f t="shared" si="1"/>
        <v>62</v>
      </c>
      <c r="R30" s="105">
        <f t="shared" si="2"/>
        <v>189</v>
      </c>
    </row>
    <row r="31" spans="1:18" ht="35.1" customHeight="1">
      <c r="A31" s="125" t="s">
        <v>49</v>
      </c>
      <c r="B31" s="125"/>
      <c r="C31" s="93" t="s">
        <v>8</v>
      </c>
      <c r="D31" s="95">
        <v>2</v>
      </c>
      <c r="E31" s="95">
        <v>0</v>
      </c>
      <c r="F31" s="95">
        <v>5</v>
      </c>
      <c r="G31" s="95">
        <v>2</v>
      </c>
      <c r="H31" s="95">
        <v>8</v>
      </c>
      <c r="I31" s="95">
        <v>4</v>
      </c>
      <c r="J31" s="75">
        <v>12</v>
      </c>
      <c r="K31" s="75">
        <v>8</v>
      </c>
      <c r="L31" s="75">
        <v>0</v>
      </c>
      <c r="M31" s="75">
        <v>0</v>
      </c>
      <c r="N31" s="75">
        <v>7</v>
      </c>
      <c r="O31" s="75">
        <v>5</v>
      </c>
      <c r="P31" s="105">
        <f t="shared" si="0"/>
        <v>34</v>
      </c>
      <c r="Q31" s="105">
        <f t="shared" si="1"/>
        <v>19</v>
      </c>
      <c r="R31" s="105">
        <f t="shared" si="2"/>
        <v>53</v>
      </c>
    </row>
    <row r="32" spans="1:18" ht="35.1" customHeight="1">
      <c r="A32" s="126"/>
      <c r="B32" s="126"/>
      <c r="C32" s="75" t="s">
        <v>9</v>
      </c>
      <c r="D32" s="69">
        <v>2</v>
      </c>
      <c r="E32" s="69">
        <v>0</v>
      </c>
      <c r="F32" s="69">
        <v>4</v>
      </c>
      <c r="G32" s="69">
        <v>0</v>
      </c>
      <c r="H32" s="69">
        <v>6</v>
      </c>
      <c r="I32" s="69">
        <v>0</v>
      </c>
      <c r="J32" s="69">
        <v>3</v>
      </c>
      <c r="K32" s="69">
        <v>8</v>
      </c>
      <c r="L32" s="69">
        <v>0</v>
      </c>
      <c r="M32" s="69">
        <v>0</v>
      </c>
      <c r="N32" s="69">
        <v>13</v>
      </c>
      <c r="O32" s="69">
        <v>16</v>
      </c>
      <c r="P32" s="105">
        <f t="shared" si="0"/>
        <v>28</v>
      </c>
      <c r="Q32" s="105">
        <f t="shared" si="1"/>
        <v>24</v>
      </c>
      <c r="R32" s="105">
        <f t="shared" si="2"/>
        <v>52</v>
      </c>
    </row>
    <row r="33" spans="1:18" ht="35.1" customHeight="1">
      <c r="A33" s="126"/>
      <c r="B33" s="126"/>
      <c r="C33" s="75" t="s">
        <v>10</v>
      </c>
      <c r="D33" s="117">
        <v>2</v>
      </c>
      <c r="E33" s="117">
        <v>0</v>
      </c>
      <c r="F33" s="117">
        <v>1</v>
      </c>
      <c r="G33" s="117">
        <v>0</v>
      </c>
      <c r="H33" s="117">
        <v>9</v>
      </c>
      <c r="I33" s="117">
        <v>0</v>
      </c>
      <c r="J33" s="117">
        <v>4</v>
      </c>
      <c r="K33" s="117">
        <v>0</v>
      </c>
      <c r="L33" s="69"/>
      <c r="M33" s="69"/>
      <c r="N33" s="69">
        <v>22</v>
      </c>
      <c r="O33" s="69">
        <v>21</v>
      </c>
      <c r="P33" s="105">
        <f t="shared" si="0"/>
        <v>38</v>
      </c>
      <c r="Q33" s="105">
        <f t="shared" si="1"/>
        <v>21</v>
      </c>
      <c r="R33" s="105">
        <f t="shared" si="2"/>
        <v>59</v>
      </c>
    </row>
    <row r="34" spans="1:18" ht="35.1" customHeight="1">
      <c r="A34" s="126"/>
      <c r="B34" s="126"/>
      <c r="C34" s="75" t="s">
        <v>11</v>
      </c>
      <c r="D34" s="120">
        <v>0</v>
      </c>
      <c r="E34" s="121">
        <v>0</v>
      </c>
      <c r="F34" s="121">
        <v>5</v>
      </c>
      <c r="G34" s="121">
        <v>1</v>
      </c>
      <c r="H34" s="121">
        <v>5</v>
      </c>
      <c r="I34" s="121">
        <v>2</v>
      </c>
      <c r="J34" s="121">
        <v>0</v>
      </c>
      <c r="K34" s="121">
        <v>0</v>
      </c>
      <c r="L34" s="121">
        <v>20</v>
      </c>
      <c r="M34" s="121">
        <v>2</v>
      </c>
      <c r="N34" s="121">
        <v>12</v>
      </c>
      <c r="O34" s="121">
        <v>37</v>
      </c>
      <c r="P34" s="105">
        <f t="shared" si="0"/>
        <v>42</v>
      </c>
      <c r="Q34" s="105">
        <f t="shared" si="1"/>
        <v>42</v>
      </c>
      <c r="R34" s="105">
        <f t="shared" si="2"/>
        <v>84</v>
      </c>
    </row>
    <row r="35" spans="1:18" ht="35.1" customHeight="1">
      <c r="A35" s="126" t="s">
        <v>130</v>
      </c>
      <c r="B35" s="126"/>
      <c r="C35" s="75" t="s">
        <v>134</v>
      </c>
      <c r="D35" s="117">
        <v>0</v>
      </c>
      <c r="E35" s="117">
        <v>0</v>
      </c>
      <c r="F35" s="117">
        <v>1</v>
      </c>
      <c r="G35" s="117">
        <v>0</v>
      </c>
      <c r="H35" s="117">
        <v>3</v>
      </c>
      <c r="I35" s="117">
        <v>2</v>
      </c>
      <c r="J35" s="117">
        <v>0</v>
      </c>
      <c r="K35" s="117">
        <v>0</v>
      </c>
      <c r="L35" s="69"/>
      <c r="M35" s="69"/>
      <c r="N35" s="69">
        <v>1</v>
      </c>
      <c r="O35" s="69">
        <v>1</v>
      </c>
      <c r="P35" s="105">
        <f t="shared" si="0"/>
        <v>5</v>
      </c>
      <c r="Q35" s="105">
        <f t="shared" si="1"/>
        <v>3</v>
      </c>
      <c r="R35" s="105">
        <f t="shared" si="2"/>
        <v>8</v>
      </c>
    </row>
    <row r="36" spans="1:18" ht="35.1" customHeight="1">
      <c r="A36" s="126" t="s">
        <v>18</v>
      </c>
      <c r="B36" s="126"/>
      <c r="C36" s="75" t="s">
        <v>9</v>
      </c>
      <c r="D36" s="69">
        <v>0</v>
      </c>
      <c r="E36" s="69">
        <v>0</v>
      </c>
      <c r="F36" s="69">
        <v>4</v>
      </c>
      <c r="G36" s="69">
        <v>0</v>
      </c>
      <c r="H36" s="69">
        <v>6</v>
      </c>
      <c r="I36" s="69">
        <v>3</v>
      </c>
      <c r="J36" s="69">
        <v>1</v>
      </c>
      <c r="K36" s="69">
        <v>5</v>
      </c>
      <c r="L36" s="69">
        <v>0</v>
      </c>
      <c r="M36" s="69">
        <v>0</v>
      </c>
      <c r="N36" s="69">
        <v>0</v>
      </c>
      <c r="O36" s="69">
        <v>0</v>
      </c>
      <c r="P36" s="105">
        <f t="shared" si="0"/>
        <v>11</v>
      </c>
      <c r="Q36" s="105">
        <f t="shared" si="1"/>
        <v>8</v>
      </c>
      <c r="R36" s="105">
        <f t="shared" si="2"/>
        <v>19</v>
      </c>
    </row>
    <row r="37" spans="1:18" ht="35.1" customHeight="1">
      <c r="A37" s="126"/>
      <c r="B37" s="126"/>
      <c r="C37" s="75" t="s">
        <v>134</v>
      </c>
      <c r="D37" s="117">
        <v>3</v>
      </c>
      <c r="E37" s="117">
        <v>0</v>
      </c>
      <c r="F37" s="117">
        <v>6</v>
      </c>
      <c r="G37" s="117">
        <v>0</v>
      </c>
      <c r="H37" s="117">
        <v>7</v>
      </c>
      <c r="I37" s="117">
        <v>2</v>
      </c>
      <c r="J37" s="117">
        <v>4</v>
      </c>
      <c r="K37" s="117">
        <v>0</v>
      </c>
      <c r="L37" s="69"/>
      <c r="M37" s="69"/>
      <c r="N37" s="69">
        <v>19</v>
      </c>
      <c r="O37" s="69">
        <v>18</v>
      </c>
      <c r="P37" s="105">
        <f t="shared" si="0"/>
        <v>39</v>
      </c>
      <c r="Q37" s="105">
        <f t="shared" si="1"/>
        <v>20</v>
      </c>
      <c r="R37" s="105">
        <f t="shared" si="2"/>
        <v>59</v>
      </c>
    </row>
    <row r="38" spans="1:18" ht="35.1" customHeight="1">
      <c r="A38" s="125" t="s">
        <v>126</v>
      </c>
      <c r="B38" s="125"/>
      <c r="C38" s="93" t="s">
        <v>11</v>
      </c>
      <c r="D38" s="120">
        <v>34</v>
      </c>
      <c r="E38" s="121">
        <v>2</v>
      </c>
      <c r="F38" s="121">
        <v>41</v>
      </c>
      <c r="G38" s="121">
        <v>2</v>
      </c>
      <c r="H38" s="121">
        <v>6</v>
      </c>
      <c r="I38" s="121">
        <v>3</v>
      </c>
      <c r="J38" s="121">
        <v>0</v>
      </c>
      <c r="K38" s="121">
        <v>0</v>
      </c>
      <c r="L38" s="121">
        <v>34</v>
      </c>
      <c r="M38" s="121">
        <v>11</v>
      </c>
      <c r="N38" s="121">
        <v>26</v>
      </c>
      <c r="O38" s="121">
        <v>44</v>
      </c>
      <c r="P38" s="105">
        <f t="shared" si="0"/>
        <v>141</v>
      </c>
      <c r="Q38" s="105">
        <f t="shared" si="1"/>
        <v>62</v>
      </c>
      <c r="R38" s="105">
        <f t="shared" si="2"/>
        <v>203</v>
      </c>
    </row>
    <row r="39" spans="1:18" ht="35.1" customHeight="1">
      <c r="A39" s="125"/>
      <c r="B39" s="125"/>
      <c r="C39" s="93" t="s">
        <v>12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1</v>
      </c>
      <c r="K39" s="77">
        <v>0</v>
      </c>
      <c r="L39" s="77">
        <v>7</v>
      </c>
      <c r="M39" s="77">
        <v>0</v>
      </c>
      <c r="N39" s="77">
        <v>0</v>
      </c>
      <c r="O39" s="77">
        <v>5</v>
      </c>
      <c r="P39" s="105">
        <f t="shared" si="0"/>
        <v>8</v>
      </c>
      <c r="Q39" s="105">
        <f t="shared" si="1"/>
        <v>5</v>
      </c>
      <c r="R39" s="105">
        <f t="shared" si="2"/>
        <v>13</v>
      </c>
    </row>
    <row r="40" spans="1:18" ht="35.1" customHeight="1">
      <c r="A40" s="125" t="s">
        <v>20</v>
      </c>
      <c r="B40" s="125"/>
      <c r="C40" s="93" t="s">
        <v>8</v>
      </c>
      <c r="D40" s="95">
        <v>62</v>
      </c>
      <c r="E40" s="95">
        <v>1</v>
      </c>
      <c r="F40" s="95">
        <v>37</v>
      </c>
      <c r="G40" s="95">
        <v>7</v>
      </c>
      <c r="H40" s="95">
        <v>23</v>
      </c>
      <c r="I40" s="95">
        <v>11</v>
      </c>
      <c r="J40" s="75">
        <v>29</v>
      </c>
      <c r="K40" s="75">
        <v>15</v>
      </c>
      <c r="L40" s="75">
        <v>2</v>
      </c>
      <c r="M40" s="75">
        <v>0</v>
      </c>
      <c r="N40" s="75">
        <v>26</v>
      </c>
      <c r="O40" s="75">
        <v>57</v>
      </c>
      <c r="P40" s="105">
        <f t="shared" si="0"/>
        <v>179</v>
      </c>
      <c r="Q40" s="105">
        <f t="shared" si="1"/>
        <v>91</v>
      </c>
      <c r="R40" s="105">
        <f t="shared" si="2"/>
        <v>270</v>
      </c>
    </row>
    <row r="41" spans="1:18" ht="35.1" customHeight="1">
      <c r="A41" s="126"/>
      <c r="B41" s="126"/>
      <c r="C41" s="75" t="s">
        <v>9</v>
      </c>
      <c r="D41" s="69">
        <v>58</v>
      </c>
      <c r="E41" s="69">
        <v>5</v>
      </c>
      <c r="F41" s="69">
        <v>56</v>
      </c>
      <c r="G41" s="69">
        <v>5</v>
      </c>
      <c r="H41" s="69">
        <v>19</v>
      </c>
      <c r="I41" s="69">
        <v>3</v>
      </c>
      <c r="J41" s="69">
        <v>13</v>
      </c>
      <c r="K41" s="69">
        <v>4</v>
      </c>
      <c r="L41" s="69">
        <v>1</v>
      </c>
      <c r="M41" s="69">
        <v>0</v>
      </c>
      <c r="N41" s="69">
        <v>34</v>
      </c>
      <c r="O41" s="69">
        <v>39</v>
      </c>
      <c r="P41" s="105">
        <f t="shared" si="0"/>
        <v>181</v>
      </c>
      <c r="Q41" s="105">
        <f t="shared" si="1"/>
        <v>56</v>
      </c>
      <c r="R41" s="105">
        <f t="shared" si="2"/>
        <v>237</v>
      </c>
    </row>
    <row r="42" spans="1:18" ht="35.1" customHeight="1">
      <c r="A42" s="126"/>
      <c r="B42" s="126"/>
      <c r="C42" s="75" t="s">
        <v>10</v>
      </c>
      <c r="D42" s="117">
        <v>64</v>
      </c>
      <c r="E42" s="117">
        <v>5</v>
      </c>
      <c r="F42" s="117">
        <v>21</v>
      </c>
      <c r="G42" s="117">
        <v>5</v>
      </c>
      <c r="H42" s="117">
        <v>26</v>
      </c>
      <c r="I42" s="117">
        <v>1</v>
      </c>
      <c r="J42" s="117">
        <v>2</v>
      </c>
      <c r="K42" s="117">
        <v>8</v>
      </c>
      <c r="L42" s="69"/>
      <c r="M42" s="69"/>
      <c r="N42" s="69">
        <v>41</v>
      </c>
      <c r="O42" s="69">
        <v>96</v>
      </c>
      <c r="P42" s="105">
        <f t="shared" si="0"/>
        <v>154</v>
      </c>
      <c r="Q42" s="105">
        <f t="shared" si="1"/>
        <v>115</v>
      </c>
      <c r="R42" s="105">
        <f t="shared" si="2"/>
        <v>269</v>
      </c>
    </row>
    <row r="43" spans="1:18" ht="35.1" customHeight="1">
      <c r="A43" s="126"/>
      <c r="B43" s="126"/>
      <c r="C43" s="75" t="s">
        <v>11</v>
      </c>
      <c r="D43" s="120">
        <v>16</v>
      </c>
      <c r="E43" s="121">
        <v>1</v>
      </c>
      <c r="F43" s="121">
        <v>22</v>
      </c>
      <c r="G43" s="121">
        <v>1</v>
      </c>
      <c r="H43" s="121">
        <v>35</v>
      </c>
      <c r="I43" s="121">
        <v>3</v>
      </c>
      <c r="J43" s="121">
        <v>0</v>
      </c>
      <c r="K43" s="121">
        <v>0</v>
      </c>
      <c r="L43" s="121">
        <v>12</v>
      </c>
      <c r="M43" s="121">
        <v>12</v>
      </c>
      <c r="N43" s="121">
        <v>20</v>
      </c>
      <c r="O43" s="121">
        <v>36</v>
      </c>
      <c r="P43" s="105">
        <f t="shared" si="0"/>
        <v>105</v>
      </c>
      <c r="Q43" s="105">
        <f t="shared" si="1"/>
        <v>53</v>
      </c>
      <c r="R43" s="105">
        <f t="shared" si="2"/>
        <v>158</v>
      </c>
    </row>
    <row r="44" spans="1:18" ht="35.1" customHeight="1">
      <c r="A44" s="126"/>
      <c r="B44" s="126"/>
      <c r="C44" s="75" t="s">
        <v>12</v>
      </c>
      <c r="D44" s="77">
        <v>23</v>
      </c>
      <c r="E44" s="77">
        <v>0</v>
      </c>
      <c r="F44" s="77">
        <v>28</v>
      </c>
      <c r="G44" s="77">
        <v>1</v>
      </c>
      <c r="H44" s="77">
        <v>17</v>
      </c>
      <c r="I44" s="77">
        <v>2</v>
      </c>
      <c r="J44" s="77">
        <v>1</v>
      </c>
      <c r="K44" s="77">
        <v>0</v>
      </c>
      <c r="L44" s="77">
        <v>20</v>
      </c>
      <c r="M44" s="77">
        <v>7</v>
      </c>
      <c r="N44" s="77">
        <v>0</v>
      </c>
      <c r="O44" s="77">
        <v>11</v>
      </c>
      <c r="P44" s="105">
        <f t="shared" si="0"/>
        <v>89</v>
      </c>
      <c r="Q44" s="105">
        <f t="shared" si="1"/>
        <v>21</v>
      </c>
      <c r="R44" s="105">
        <f t="shared" si="2"/>
        <v>110</v>
      </c>
    </row>
    <row r="45" spans="1:18" ht="35.1" customHeight="1">
      <c r="A45" s="125" t="s">
        <v>112</v>
      </c>
      <c r="B45" s="125"/>
      <c r="C45" s="93" t="s">
        <v>209</v>
      </c>
      <c r="D45" s="95">
        <v>0</v>
      </c>
      <c r="E45" s="95">
        <v>0</v>
      </c>
      <c r="F45" s="95">
        <v>1</v>
      </c>
      <c r="G45" s="95">
        <v>0</v>
      </c>
      <c r="H45" s="95">
        <v>2</v>
      </c>
      <c r="I45" s="95">
        <v>0</v>
      </c>
      <c r="J45" s="75">
        <v>1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105">
        <f t="shared" si="0"/>
        <v>4</v>
      </c>
      <c r="Q45" s="105">
        <f t="shared" si="1"/>
        <v>0</v>
      </c>
      <c r="R45" s="105">
        <f t="shared" si="2"/>
        <v>4</v>
      </c>
    </row>
    <row r="46" spans="1:18" ht="35.1" customHeight="1">
      <c r="A46" s="126"/>
      <c r="B46" s="126"/>
      <c r="C46" s="75" t="s">
        <v>200</v>
      </c>
      <c r="D46" s="69">
        <v>2</v>
      </c>
      <c r="E46" s="69">
        <v>0</v>
      </c>
      <c r="F46" s="69">
        <v>1</v>
      </c>
      <c r="G46" s="69">
        <v>0</v>
      </c>
      <c r="H46" s="69">
        <v>3</v>
      </c>
      <c r="I46" s="69">
        <v>0</v>
      </c>
      <c r="J46" s="69">
        <v>0</v>
      </c>
      <c r="K46" s="69">
        <v>3</v>
      </c>
      <c r="L46" s="69">
        <v>0</v>
      </c>
      <c r="M46" s="69">
        <v>0</v>
      </c>
      <c r="N46" s="69">
        <v>3</v>
      </c>
      <c r="O46" s="69">
        <v>2</v>
      </c>
      <c r="P46" s="105">
        <f t="shared" si="0"/>
        <v>9</v>
      </c>
      <c r="Q46" s="105">
        <f t="shared" si="1"/>
        <v>5</v>
      </c>
      <c r="R46" s="105">
        <f t="shared" si="2"/>
        <v>14</v>
      </c>
    </row>
    <row r="47" spans="1:18" ht="35.1" customHeight="1">
      <c r="A47" s="126"/>
      <c r="B47" s="126"/>
      <c r="C47" s="75" t="s">
        <v>219</v>
      </c>
      <c r="D47" s="77">
        <v>0</v>
      </c>
      <c r="E47" s="77">
        <v>0</v>
      </c>
      <c r="F47" s="77">
        <v>1</v>
      </c>
      <c r="G47" s="77">
        <v>0</v>
      </c>
      <c r="H47" s="77">
        <v>1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1</v>
      </c>
      <c r="O47" s="77">
        <v>0</v>
      </c>
      <c r="P47" s="105">
        <f t="shared" si="0"/>
        <v>3</v>
      </c>
      <c r="Q47" s="105">
        <f t="shared" si="1"/>
        <v>0</v>
      </c>
      <c r="R47" s="105">
        <f t="shared" si="2"/>
        <v>3</v>
      </c>
    </row>
    <row r="48" spans="1:18" ht="35.1" customHeight="1">
      <c r="A48" s="126" t="s">
        <v>28</v>
      </c>
      <c r="B48" s="126"/>
      <c r="C48" s="75" t="s">
        <v>11</v>
      </c>
      <c r="D48" s="120">
        <v>32</v>
      </c>
      <c r="E48" s="121">
        <v>0</v>
      </c>
      <c r="F48" s="121">
        <v>17</v>
      </c>
      <c r="G48" s="121">
        <v>0</v>
      </c>
      <c r="H48" s="121">
        <v>18</v>
      </c>
      <c r="I48" s="121">
        <v>0</v>
      </c>
      <c r="J48" s="121">
        <v>0</v>
      </c>
      <c r="K48" s="121">
        <v>0</v>
      </c>
      <c r="L48" s="121">
        <v>34</v>
      </c>
      <c r="M48" s="121">
        <v>5</v>
      </c>
      <c r="N48" s="121">
        <v>21</v>
      </c>
      <c r="O48" s="121">
        <v>3</v>
      </c>
      <c r="P48" s="105">
        <f t="shared" si="0"/>
        <v>122</v>
      </c>
      <c r="Q48" s="105">
        <f t="shared" si="1"/>
        <v>8</v>
      </c>
      <c r="R48" s="105">
        <f t="shared" si="2"/>
        <v>130</v>
      </c>
    </row>
    <row r="49" spans="1:18" ht="35.1" customHeight="1">
      <c r="A49" s="125" t="s">
        <v>26</v>
      </c>
      <c r="B49" s="125"/>
      <c r="C49" s="93" t="s">
        <v>8</v>
      </c>
      <c r="D49" s="95">
        <v>33</v>
      </c>
      <c r="E49" s="95">
        <v>1</v>
      </c>
      <c r="F49" s="95">
        <v>30</v>
      </c>
      <c r="G49" s="95">
        <v>4</v>
      </c>
      <c r="H49" s="95">
        <v>31</v>
      </c>
      <c r="I49" s="95">
        <v>8</v>
      </c>
      <c r="J49" s="75">
        <v>46</v>
      </c>
      <c r="K49" s="75">
        <v>42</v>
      </c>
      <c r="L49" s="75">
        <v>4</v>
      </c>
      <c r="M49" s="75">
        <v>0</v>
      </c>
      <c r="N49" s="75">
        <v>3</v>
      </c>
      <c r="O49" s="75">
        <v>5</v>
      </c>
      <c r="P49" s="105">
        <f t="shared" si="0"/>
        <v>147</v>
      </c>
      <c r="Q49" s="105">
        <f t="shared" si="1"/>
        <v>60</v>
      </c>
      <c r="R49" s="105">
        <f t="shared" si="2"/>
        <v>207</v>
      </c>
    </row>
    <row r="50" spans="1:18" ht="35.1" customHeight="1">
      <c r="A50" s="125"/>
      <c r="B50" s="125"/>
      <c r="C50" s="93" t="s">
        <v>204</v>
      </c>
      <c r="D50" s="95">
        <v>1</v>
      </c>
      <c r="E50" s="95">
        <v>0</v>
      </c>
      <c r="F50" s="95">
        <v>1</v>
      </c>
      <c r="G50" s="95">
        <v>0</v>
      </c>
      <c r="H50" s="95">
        <v>1</v>
      </c>
      <c r="I50" s="95">
        <v>0</v>
      </c>
      <c r="J50" s="75">
        <v>8</v>
      </c>
      <c r="K50" s="75">
        <v>2</v>
      </c>
      <c r="L50" s="75">
        <v>0</v>
      </c>
      <c r="M50" s="75">
        <v>0</v>
      </c>
      <c r="N50" s="75">
        <v>0</v>
      </c>
      <c r="O50" s="75">
        <v>0</v>
      </c>
      <c r="P50" s="105">
        <f t="shared" si="0"/>
        <v>11</v>
      </c>
      <c r="Q50" s="105">
        <f t="shared" si="1"/>
        <v>2</v>
      </c>
      <c r="R50" s="105">
        <f t="shared" si="2"/>
        <v>13</v>
      </c>
    </row>
    <row r="51" spans="1:18" ht="35.1" customHeight="1">
      <c r="A51" s="126"/>
      <c r="B51" s="126"/>
      <c r="C51" s="75" t="s">
        <v>9</v>
      </c>
      <c r="D51" s="69">
        <v>25</v>
      </c>
      <c r="E51" s="69">
        <v>2</v>
      </c>
      <c r="F51" s="69">
        <v>23</v>
      </c>
      <c r="G51" s="69">
        <v>2</v>
      </c>
      <c r="H51" s="69">
        <v>22</v>
      </c>
      <c r="I51" s="69">
        <v>0</v>
      </c>
      <c r="J51" s="69">
        <v>15</v>
      </c>
      <c r="K51" s="69">
        <v>3</v>
      </c>
      <c r="L51" s="69">
        <v>0</v>
      </c>
      <c r="M51" s="69">
        <v>0</v>
      </c>
      <c r="N51" s="69">
        <v>10</v>
      </c>
      <c r="O51" s="69">
        <v>7</v>
      </c>
      <c r="P51" s="105">
        <f t="shared" si="0"/>
        <v>95</v>
      </c>
      <c r="Q51" s="105">
        <f t="shared" si="1"/>
        <v>14</v>
      </c>
      <c r="R51" s="105">
        <f t="shared" si="2"/>
        <v>109</v>
      </c>
    </row>
    <row r="52" spans="1:18" ht="35.1" customHeight="1">
      <c r="A52" s="126"/>
      <c r="B52" s="126"/>
      <c r="C52" s="75" t="s">
        <v>10</v>
      </c>
      <c r="D52" s="117">
        <v>10</v>
      </c>
      <c r="E52" s="117">
        <v>0</v>
      </c>
      <c r="F52" s="117">
        <v>12</v>
      </c>
      <c r="G52" s="117">
        <v>3</v>
      </c>
      <c r="H52" s="117">
        <v>21</v>
      </c>
      <c r="I52" s="117">
        <v>8</v>
      </c>
      <c r="J52" s="117">
        <v>10</v>
      </c>
      <c r="K52" s="117">
        <v>3</v>
      </c>
      <c r="L52" s="69"/>
      <c r="M52" s="69"/>
      <c r="N52" s="69">
        <v>10</v>
      </c>
      <c r="O52" s="69">
        <v>7</v>
      </c>
      <c r="P52" s="105">
        <f t="shared" si="0"/>
        <v>63</v>
      </c>
      <c r="Q52" s="105">
        <f t="shared" si="1"/>
        <v>21</v>
      </c>
      <c r="R52" s="105">
        <f t="shared" si="2"/>
        <v>84</v>
      </c>
    </row>
    <row r="53" spans="1:18" ht="35.1" customHeight="1">
      <c r="A53" s="126"/>
      <c r="B53" s="126"/>
      <c r="C53" s="75" t="s">
        <v>134</v>
      </c>
      <c r="D53" s="117">
        <v>1</v>
      </c>
      <c r="E53" s="117">
        <v>0</v>
      </c>
      <c r="F53" s="117">
        <v>2</v>
      </c>
      <c r="G53" s="117">
        <v>0</v>
      </c>
      <c r="H53" s="117">
        <v>3</v>
      </c>
      <c r="I53" s="117">
        <v>0</v>
      </c>
      <c r="J53" s="117">
        <v>2</v>
      </c>
      <c r="K53" s="117">
        <v>1</v>
      </c>
      <c r="L53" s="69"/>
      <c r="M53" s="69"/>
      <c r="N53" s="69">
        <v>0</v>
      </c>
      <c r="O53" s="69">
        <v>2</v>
      </c>
      <c r="P53" s="105">
        <f t="shared" si="0"/>
        <v>8</v>
      </c>
      <c r="Q53" s="105">
        <f t="shared" si="1"/>
        <v>3</v>
      </c>
      <c r="R53" s="105">
        <f t="shared" si="2"/>
        <v>11</v>
      </c>
    </row>
    <row r="54" spans="1:18" ht="35.1" customHeight="1">
      <c r="A54" s="126"/>
      <c r="B54" s="126"/>
      <c r="C54" s="75" t="s">
        <v>11</v>
      </c>
      <c r="D54" s="120">
        <v>0</v>
      </c>
      <c r="E54" s="121">
        <v>0</v>
      </c>
      <c r="F54" s="121">
        <v>0</v>
      </c>
      <c r="G54" s="121">
        <v>1</v>
      </c>
      <c r="H54" s="121">
        <v>0</v>
      </c>
      <c r="I54" s="121">
        <v>0</v>
      </c>
      <c r="J54" s="121">
        <v>0</v>
      </c>
      <c r="K54" s="121">
        <v>0</v>
      </c>
      <c r="L54" s="121">
        <v>2</v>
      </c>
      <c r="M54" s="121">
        <v>1</v>
      </c>
      <c r="N54" s="121">
        <v>2</v>
      </c>
      <c r="O54" s="121">
        <v>3</v>
      </c>
      <c r="P54" s="105">
        <f t="shared" si="0"/>
        <v>4</v>
      </c>
      <c r="Q54" s="105">
        <f t="shared" si="1"/>
        <v>5</v>
      </c>
      <c r="R54" s="105">
        <f t="shared" si="2"/>
        <v>9</v>
      </c>
    </row>
    <row r="55" spans="1:18" ht="35.1" customHeight="1">
      <c r="A55" s="126"/>
      <c r="B55" s="126"/>
      <c r="C55" s="75" t="s">
        <v>12</v>
      </c>
      <c r="D55" s="77">
        <v>2</v>
      </c>
      <c r="E55" s="77">
        <v>0</v>
      </c>
      <c r="F55" s="77">
        <v>0</v>
      </c>
      <c r="G55" s="77">
        <v>0</v>
      </c>
      <c r="H55" s="77">
        <v>0</v>
      </c>
      <c r="I55" s="77">
        <v>1</v>
      </c>
      <c r="J55" s="77">
        <v>0</v>
      </c>
      <c r="K55" s="77">
        <v>0</v>
      </c>
      <c r="L55" s="77">
        <v>1</v>
      </c>
      <c r="M55" s="77">
        <v>1</v>
      </c>
      <c r="N55" s="77">
        <v>0</v>
      </c>
      <c r="O55" s="77">
        <v>0</v>
      </c>
      <c r="P55" s="105">
        <f t="shared" si="0"/>
        <v>3</v>
      </c>
      <c r="Q55" s="105">
        <f t="shared" si="1"/>
        <v>2</v>
      </c>
      <c r="R55" s="105">
        <f t="shared" si="2"/>
        <v>5</v>
      </c>
    </row>
    <row r="56" spans="1:18" ht="35.1" customHeight="1">
      <c r="A56" s="125" t="s">
        <v>258</v>
      </c>
      <c r="B56" s="125"/>
      <c r="C56" s="93" t="s">
        <v>8</v>
      </c>
      <c r="D56" s="95">
        <v>53</v>
      </c>
      <c r="E56" s="95">
        <v>14</v>
      </c>
      <c r="F56" s="95">
        <v>40</v>
      </c>
      <c r="G56" s="95">
        <v>21</v>
      </c>
      <c r="H56" s="95">
        <v>61</v>
      </c>
      <c r="I56" s="95">
        <v>41</v>
      </c>
      <c r="J56" s="75">
        <v>131</v>
      </c>
      <c r="K56" s="75">
        <v>62</v>
      </c>
      <c r="L56" s="75">
        <v>5</v>
      </c>
      <c r="M56" s="75">
        <v>1</v>
      </c>
      <c r="N56" s="75">
        <v>11</v>
      </c>
      <c r="O56" s="75">
        <v>21</v>
      </c>
      <c r="P56" s="105">
        <f t="shared" si="0"/>
        <v>301</v>
      </c>
      <c r="Q56" s="105">
        <f t="shared" si="1"/>
        <v>160</v>
      </c>
      <c r="R56" s="105">
        <f t="shared" si="2"/>
        <v>461</v>
      </c>
    </row>
    <row r="57" spans="1:18" ht="35.1" customHeight="1">
      <c r="A57" s="125"/>
      <c r="B57" s="125"/>
      <c r="C57" s="93" t="s">
        <v>9</v>
      </c>
      <c r="D57" s="69">
        <v>30</v>
      </c>
      <c r="E57" s="69">
        <v>7</v>
      </c>
      <c r="F57" s="69">
        <v>20</v>
      </c>
      <c r="G57" s="69">
        <v>5</v>
      </c>
      <c r="H57" s="69">
        <v>41</v>
      </c>
      <c r="I57" s="69">
        <v>13</v>
      </c>
      <c r="J57" s="69">
        <v>28</v>
      </c>
      <c r="K57" s="69">
        <v>21</v>
      </c>
      <c r="L57" s="69">
        <v>1</v>
      </c>
      <c r="M57" s="69">
        <v>0</v>
      </c>
      <c r="N57" s="69">
        <v>11</v>
      </c>
      <c r="O57" s="69">
        <v>9</v>
      </c>
      <c r="P57" s="105">
        <f t="shared" si="0"/>
        <v>131</v>
      </c>
      <c r="Q57" s="105">
        <f t="shared" si="1"/>
        <v>55</v>
      </c>
      <c r="R57" s="105">
        <f t="shared" si="2"/>
        <v>186</v>
      </c>
    </row>
    <row r="58" spans="1:18" ht="35.1" customHeight="1">
      <c r="A58" s="125"/>
      <c r="B58" s="125"/>
      <c r="C58" s="93" t="s">
        <v>10</v>
      </c>
      <c r="D58" s="117">
        <v>16</v>
      </c>
      <c r="E58" s="117">
        <v>1</v>
      </c>
      <c r="F58" s="117">
        <v>21</v>
      </c>
      <c r="G58" s="117">
        <v>8</v>
      </c>
      <c r="H58" s="117">
        <v>32</v>
      </c>
      <c r="I58" s="117">
        <v>36</v>
      </c>
      <c r="J58" s="117">
        <v>9</v>
      </c>
      <c r="K58" s="117">
        <v>30</v>
      </c>
      <c r="L58" s="69"/>
      <c r="M58" s="69"/>
      <c r="N58" s="69">
        <v>23</v>
      </c>
      <c r="O58" s="69">
        <v>28</v>
      </c>
      <c r="P58" s="105">
        <f t="shared" si="0"/>
        <v>101</v>
      </c>
      <c r="Q58" s="105">
        <f t="shared" si="1"/>
        <v>103</v>
      </c>
      <c r="R58" s="105">
        <f t="shared" si="2"/>
        <v>204</v>
      </c>
    </row>
    <row r="59" spans="1:18" ht="35.1" customHeight="1">
      <c r="A59" s="125"/>
      <c r="B59" s="125"/>
      <c r="C59" s="93" t="s">
        <v>11</v>
      </c>
      <c r="D59" s="120">
        <v>14</v>
      </c>
      <c r="E59" s="121">
        <v>2</v>
      </c>
      <c r="F59" s="121">
        <v>16</v>
      </c>
      <c r="G59" s="121">
        <v>3</v>
      </c>
      <c r="H59" s="121">
        <v>15</v>
      </c>
      <c r="I59" s="121">
        <v>17</v>
      </c>
      <c r="J59" s="121">
        <v>0</v>
      </c>
      <c r="K59" s="121">
        <v>0</v>
      </c>
      <c r="L59" s="121">
        <v>31</v>
      </c>
      <c r="M59" s="121">
        <v>53</v>
      </c>
      <c r="N59" s="121">
        <v>9</v>
      </c>
      <c r="O59" s="121">
        <v>9</v>
      </c>
      <c r="P59" s="105">
        <f t="shared" si="0"/>
        <v>85</v>
      </c>
      <c r="Q59" s="105">
        <f t="shared" si="1"/>
        <v>84</v>
      </c>
      <c r="R59" s="105">
        <f t="shared" si="2"/>
        <v>169</v>
      </c>
    </row>
    <row r="60" spans="1:18" ht="35.1" customHeight="1">
      <c r="A60" s="125"/>
      <c r="B60" s="125"/>
      <c r="C60" s="93" t="s">
        <v>12</v>
      </c>
      <c r="D60" s="77">
        <v>1</v>
      </c>
      <c r="E60" s="77">
        <v>1</v>
      </c>
      <c r="F60" s="77">
        <v>0</v>
      </c>
      <c r="G60" s="77">
        <v>0</v>
      </c>
      <c r="H60" s="77">
        <v>0</v>
      </c>
      <c r="I60" s="77">
        <v>0</v>
      </c>
      <c r="J60" s="77">
        <v>3</v>
      </c>
      <c r="K60" s="77">
        <v>2</v>
      </c>
      <c r="L60" s="77">
        <v>31</v>
      </c>
      <c r="M60" s="77">
        <v>13</v>
      </c>
      <c r="N60" s="77">
        <v>0</v>
      </c>
      <c r="O60" s="77">
        <v>1</v>
      </c>
      <c r="P60" s="105">
        <f t="shared" si="0"/>
        <v>35</v>
      </c>
      <c r="Q60" s="105">
        <f t="shared" si="1"/>
        <v>17</v>
      </c>
      <c r="R60" s="105">
        <f t="shared" si="2"/>
        <v>52</v>
      </c>
    </row>
    <row r="61" spans="1:18" ht="35.1" customHeight="1">
      <c r="A61" s="125" t="s">
        <v>257</v>
      </c>
      <c r="B61" s="125"/>
      <c r="C61" s="93" t="s">
        <v>204</v>
      </c>
      <c r="D61" s="95">
        <v>0</v>
      </c>
      <c r="E61" s="95">
        <v>0</v>
      </c>
      <c r="F61" s="95">
        <v>1</v>
      </c>
      <c r="G61" s="95">
        <v>0</v>
      </c>
      <c r="H61" s="95">
        <v>2</v>
      </c>
      <c r="I61" s="95">
        <v>0</v>
      </c>
      <c r="J61" s="75">
        <v>7</v>
      </c>
      <c r="K61" s="75">
        <v>4</v>
      </c>
      <c r="L61" s="75">
        <v>0</v>
      </c>
      <c r="M61" s="75">
        <v>0</v>
      </c>
      <c r="N61" s="75">
        <v>0</v>
      </c>
      <c r="O61" s="75">
        <v>0</v>
      </c>
      <c r="P61" s="105">
        <f t="shared" si="0"/>
        <v>10</v>
      </c>
      <c r="Q61" s="105">
        <f t="shared" si="1"/>
        <v>4</v>
      </c>
      <c r="R61" s="105">
        <f t="shared" si="2"/>
        <v>14</v>
      </c>
    </row>
    <row r="62" spans="1:18" ht="35.1" customHeight="1">
      <c r="A62" s="125"/>
      <c r="B62" s="125"/>
      <c r="C62" s="93" t="s">
        <v>127</v>
      </c>
      <c r="D62" s="69">
        <v>0</v>
      </c>
      <c r="E62" s="69">
        <v>0</v>
      </c>
      <c r="F62" s="69">
        <v>0</v>
      </c>
      <c r="G62" s="69">
        <v>0</v>
      </c>
      <c r="H62" s="69">
        <v>1</v>
      </c>
      <c r="I62" s="69">
        <v>0</v>
      </c>
      <c r="J62" s="69">
        <v>0</v>
      </c>
      <c r="K62" s="69">
        <v>0</v>
      </c>
      <c r="L62" s="69">
        <v>0</v>
      </c>
      <c r="M62" s="69">
        <v>0</v>
      </c>
      <c r="N62" s="69">
        <v>0</v>
      </c>
      <c r="O62" s="69">
        <v>0</v>
      </c>
      <c r="P62" s="105">
        <f t="shared" si="0"/>
        <v>1</v>
      </c>
      <c r="Q62" s="105">
        <f t="shared" si="1"/>
        <v>0</v>
      </c>
      <c r="R62" s="105">
        <f t="shared" si="2"/>
        <v>1</v>
      </c>
    </row>
    <row r="63" spans="1:18" ht="35.1" customHeight="1">
      <c r="A63" s="125"/>
      <c r="B63" s="125"/>
      <c r="C63" s="93" t="s">
        <v>134</v>
      </c>
      <c r="D63" s="117"/>
      <c r="E63" s="117"/>
      <c r="F63" s="117"/>
      <c r="G63" s="117"/>
      <c r="H63" s="117"/>
      <c r="I63" s="117"/>
      <c r="J63" s="117"/>
      <c r="K63" s="117"/>
      <c r="L63" s="69"/>
      <c r="M63" s="69"/>
      <c r="N63" s="69"/>
      <c r="O63" s="69"/>
      <c r="P63" s="105">
        <f t="shared" si="0"/>
        <v>0</v>
      </c>
      <c r="Q63" s="105">
        <f t="shared" si="1"/>
        <v>0</v>
      </c>
      <c r="R63" s="105">
        <f t="shared" si="2"/>
        <v>0</v>
      </c>
    </row>
    <row r="64" spans="1:18" ht="35.1" customHeight="1">
      <c r="A64" s="125"/>
      <c r="B64" s="125"/>
      <c r="C64" s="93" t="s">
        <v>205</v>
      </c>
      <c r="D64" s="120">
        <v>2</v>
      </c>
      <c r="E64" s="121">
        <v>0</v>
      </c>
      <c r="F64" s="121">
        <v>0</v>
      </c>
      <c r="G64" s="121">
        <v>0</v>
      </c>
      <c r="H64" s="121">
        <v>2</v>
      </c>
      <c r="I64" s="121">
        <v>3</v>
      </c>
      <c r="J64" s="121">
        <v>0</v>
      </c>
      <c r="K64" s="121">
        <v>0</v>
      </c>
      <c r="L64" s="121">
        <v>10</v>
      </c>
      <c r="M64" s="121">
        <v>14</v>
      </c>
      <c r="N64" s="121">
        <v>0</v>
      </c>
      <c r="O64" s="121">
        <v>0</v>
      </c>
      <c r="P64" s="105">
        <f t="shared" ref="P64:P119" si="3">D64+F64+H64+J64+L64+N64</f>
        <v>14</v>
      </c>
      <c r="Q64" s="105">
        <f t="shared" ref="Q64:Q119" si="4">E64+G64+I64+K64+M64+O64</f>
        <v>17</v>
      </c>
      <c r="R64" s="105">
        <f t="shared" ref="R64:R119" si="5">SUM(P64:Q64)</f>
        <v>31</v>
      </c>
    </row>
    <row r="65" spans="1:18" ht="35.1" customHeight="1">
      <c r="A65" s="125"/>
      <c r="B65" s="125"/>
      <c r="C65" s="93" t="s">
        <v>206</v>
      </c>
      <c r="D65" s="77">
        <v>0</v>
      </c>
      <c r="E65" s="77">
        <v>0</v>
      </c>
      <c r="F65" s="77">
        <v>0</v>
      </c>
      <c r="G65" s="77">
        <v>0</v>
      </c>
      <c r="H65" s="77">
        <v>0</v>
      </c>
      <c r="I65" s="77">
        <v>0</v>
      </c>
      <c r="J65" s="77">
        <v>0</v>
      </c>
      <c r="K65" s="77">
        <v>0</v>
      </c>
      <c r="L65" s="77">
        <v>3</v>
      </c>
      <c r="M65" s="77">
        <v>0</v>
      </c>
      <c r="N65" s="77">
        <v>0</v>
      </c>
      <c r="O65" s="77">
        <v>0</v>
      </c>
      <c r="P65" s="105">
        <f t="shared" si="3"/>
        <v>3</v>
      </c>
      <c r="Q65" s="105">
        <f t="shared" si="4"/>
        <v>0</v>
      </c>
      <c r="R65" s="105">
        <f t="shared" si="5"/>
        <v>3</v>
      </c>
    </row>
    <row r="66" spans="1:18" ht="35.1" customHeight="1">
      <c r="A66" s="125" t="s">
        <v>256</v>
      </c>
      <c r="B66" s="125"/>
      <c r="C66" s="93" t="s">
        <v>209</v>
      </c>
      <c r="D66" s="95">
        <v>1</v>
      </c>
      <c r="E66" s="95">
        <v>0</v>
      </c>
      <c r="F66" s="95">
        <v>1</v>
      </c>
      <c r="G66" s="95">
        <v>0</v>
      </c>
      <c r="H66" s="95">
        <v>2</v>
      </c>
      <c r="I66" s="95">
        <v>1</v>
      </c>
      <c r="J66" s="75">
        <v>6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  <c r="P66" s="105">
        <f t="shared" si="3"/>
        <v>10</v>
      </c>
      <c r="Q66" s="105">
        <f t="shared" si="4"/>
        <v>1</v>
      </c>
      <c r="R66" s="105">
        <f t="shared" si="5"/>
        <v>11</v>
      </c>
    </row>
    <row r="67" spans="1:18" ht="35.1" customHeight="1">
      <c r="A67" s="125"/>
      <c r="B67" s="125"/>
      <c r="C67" s="93" t="s">
        <v>211</v>
      </c>
      <c r="D67" s="77">
        <v>1</v>
      </c>
      <c r="E67" s="77">
        <v>0</v>
      </c>
      <c r="F67" s="77">
        <v>0</v>
      </c>
      <c r="G67" s="77">
        <v>0</v>
      </c>
      <c r="H67" s="77">
        <v>1</v>
      </c>
      <c r="I67" s="77">
        <v>0</v>
      </c>
      <c r="J67" s="77">
        <v>0</v>
      </c>
      <c r="K67" s="77">
        <v>0</v>
      </c>
      <c r="L67" s="77">
        <v>1</v>
      </c>
      <c r="M67" s="77">
        <v>1</v>
      </c>
      <c r="N67" s="77">
        <v>0</v>
      </c>
      <c r="O67" s="77">
        <v>0</v>
      </c>
      <c r="P67" s="105">
        <f t="shared" si="3"/>
        <v>3</v>
      </c>
      <c r="Q67" s="105">
        <f t="shared" si="4"/>
        <v>1</v>
      </c>
      <c r="R67" s="105">
        <f t="shared" si="5"/>
        <v>4</v>
      </c>
    </row>
    <row r="68" spans="1:18" ht="35.1" customHeight="1">
      <c r="A68" s="125" t="s">
        <v>136</v>
      </c>
      <c r="B68" s="125"/>
      <c r="C68" s="93" t="s">
        <v>8</v>
      </c>
      <c r="D68" s="95">
        <v>43</v>
      </c>
      <c r="E68" s="95">
        <v>4</v>
      </c>
      <c r="F68" s="95">
        <v>50</v>
      </c>
      <c r="G68" s="95">
        <v>14</v>
      </c>
      <c r="H68" s="95">
        <v>37</v>
      </c>
      <c r="I68" s="95">
        <v>11</v>
      </c>
      <c r="J68" s="75">
        <v>48</v>
      </c>
      <c r="K68" s="75">
        <v>45</v>
      </c>
      <c r="L68" s="75">
        <v>6</v>
      </c>
      <c r="M68" s="75">
        <v>0</v>
      </c>
      <c r="N68" s="75">
        <v>19</v>
      </c>
      <c r="O68" s="75">
        <v>45</v>
      </c>
      <c r="P68" s="105">
        <f t="shared" si="3"/>
        <v>203</v>
      </c>
      <c r="Q68" s="105">
        <f t="shared" si="4"/>
        <v>119</v>
      </c>
      <c r="R68" s="105">
        <f t="shared" si="5"/>
        <v>322</v>
      </c>
    </row>
    <row r="69" spans="1:18" ht="35.1" customHeight="1">
      <c r="A69" s="125"/>
      <c r="B69" s="125"/>
      <c r="C69" s="93" t="s">
        <v>9</v>
      </c>
      <c r="D69" s="69">
        <v>55</v>
      </c>
      <c r="E69" s="69">
        <v>5</v>
      </c>
      <c r="F69" s="69">
        <v>63</v>
      </c>
      <c r="G69" s="69">
        <v>7</v>
      </c>
      <c r="H69" s="69">
        <v>44</v>
      </c>
      <c r="I69" s="69">
        <v>14</v>
      </c>
      <c r="J69" s="69">
        <v>11</v>
      </c>
      <c r="K69" s="69">
        <v>21</v>
      </c>
      <c r="L69" s="69">
        <v>0</v>
      </c>
      <c r="M69" s="69">
        <v>0</v>
      </c>
      <c r="N69" s="69">
        <v>28</v>
      </c>
      <c r="O69" s="69">
        <v>57</v>
      </c>
      <c r="P69" s="105">
        <f t="shared" si="3"/>
        <v>201</v>
      </c>
      <c r="Q69" s="105">
        <f t="shared" si="4"/>
        <v>104</v>
      </c>
      <c r="R69" s="105">
        <f t="shared" si="5"/>
        <v>305</v>
      </c>
    </row>
    <row r="70" spans="1:18" ht="35.1" customHeight="1">
      <c r="A70" s="125"/>
      <c r="B70" s="125"/>
      <c r="C70" s="93" t="s">
        <v>10</v>
      </c>
      <c r="D70" s="117">
        <v>57</v>
      </c>
      <c r="E70" s="117">
        <v>2</v>
      </c>
      <c r="F70" s="117">
        <v>57</v>
      </c>
      <c r="G70" s="117">
        <v>14</v>
      </c>
      <c r="H70" s="117">
        <v>65</v>
      </c>
      <c r="I70" s="117">
        <v>29</v>
      </c>
      <c r="J70" s="117">
        <v>5</v>
      </c>
      <c r="K70" s="117">
        <v>13</v>
      </c>
      <c r="L70" s="69"/>
      <c r="M70" s="69"/>
      <c r="N70" s="69">
        <v>45</v>
      </c>
      <c r="O70" s="69">
        <v>96</v>
      </c>
      <c r="P70" s="105">
        <f t="shared" si="3"/>
        <v>229</v>
      </c>
      <c r="Q70" s="105">
        <f t="shared" si="4"/>
        <v>154</v>
      </c>
      <c r="R70" s="105">
        <f t="shared" si="5"/>
        <v>383</v>
      </c>
    </row>
    <row r="71" spans="1:18" ht="35.1" customHeight="1">
      <c r="A71" s="125"/>
      <c r="B71" s="125"/>
      <c r="C71" s="93" t="s">
        <v>11</v>
      </c>
      <c r="D71" s="120">
        <v>28</v>
      </c>
      <c r="E71" s="121">
        <v>1</v>
      </c>
      <c r="F71" s="121">
        <v>47</v>
      </c>
      <c r="G71" s="121">
        <v>4</v>
      </c>
      <c r="H71" s="121">
        <v>2</v>
      </c>
      <c r="I71" s="121">
        <v>12</v>
      </c>
      <c r="J71" s="121">
        <v>0</v>
      </c>
      <c r="K71" s="121">
        <v>0</v>
      </c>
      <c r="L71" s="121">
        <v>18</v>
      </c>
      <c r="M71" s="121">
        <v>11</v>
      </c>
      <c r="N71" s="121">
        <v>11</v>
      </c>
      <c r="O71" s="121">
        <v>20</v>
      </c>
      <c r="P71" s="105">
        <f t="shared" si="3"/>
        <v>106</v>
      </c>
      <c r="Q71" s="105">
        <f t="shared" si="4"/>
        <v>48</v>
      </c>
      <c r="R71" s="105">
        <f t="shared" si="5"/>
        <v>154</v>
      </c>
    </row>
    <row r="72" spans="1:18" ht="35.1" customHeight="1">
      <c r="A72" s="125"/>
      <c r="B72" s="125"/>
      <c r="C72" s="93" t="s">
        <v>12</v>
      </c>
      <c r="D72" s="77">
        <v>1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28</v>
      </c>
      <c r="M72" s="77">
        <v>3</v>
      </c>
      <c r="N72" s="77">
        <v>1</v>
      </c>
      <c r="O72" s="77">
        <v>4</v>
      </c>
      <c r="P72" s="105">
        <f t="shared" si="3"/>
        <v>30</v>
      </c>
      <c r="Q72" s="105">
        <f t="shared" si="4"/>
        <v>7</v>
      </c>
      <c r="R72" s="105">
        <f t="shared" si="5"/>
        <v>37</v>
      </c>
    </row>
    <row r="73" spans="1:18" ht="35.1" customHeight="1">
      <c r="A73" s="242" t="s">
        <v>111</v>
      </c>
      <c r="B73" s="242"/>
      <c r="C73" s="75" t="s">
        <v>200</v>
      </c>
      <c r="D73" s="69">
        <v>0</v>
      </c>
      <c r="E73" s="69">
        <v>0</v>
      </c>
      <c r="F73" s="69">
        <v>0</v>
      </c>
      <c r="G73" s="69">
        <v>0</v>
      </c>
      <c r="H73" s="69">
        <v>1</v>
      </c>
      <c r="I73" s="69">
        <v>0</v>
      </c>
      <c r="J73" s="69">
        <v>0</v>
      </c>
      <c r="K73" s="69">
        <v>0</v>
      </c>
      <c r="L73" s="69">
        <v>0</v>
      </c>
      <c r="M73" s="69">
        <v>0</v>
      </c>
      <c r="N73" s="69">
        <v>0</v>
      </c>
      <c r="O73" s="69">
        <v>0</v>
      </c>
      <c r="P73" s="105">
        <f t="shared" si="3"/>
        <v>1</v>
      </c>
      <c r="Q73" s="105">
        <f t="shared" si="4"/>
        <v>0</v>
      </c>
      <c r="R73" s="105">
        <f t="shared" si="5"/>
        <v>1</v>
      </c>
    </row>
    <row r="74" spans="1:18" ht="35.1" customHeight="1">
      <c r="A74" s="242"/>
      <c r="B74" s="242"/>
      <c r="C74" s="75" t="s">
        <v>218</v>
      </c>
      <c r="D74" s="77">
        <v>0</v>
      </c>
      <c r="E74" s="77">
        <v>0</v>
      </c>
      <c r="F74" s="77">
        <v>0</v>
      </c>
      <c r="G74" s="77">
        <v>0</v>
      </c>
      <c r="H74" s="77">
        <v>1</v>
      </c>
      <c r="I74" s="77">
        <v>0</v>
      </c>
      <c r="J74" s="77">
        <v>0</v>
      </c>
      <c r="K74" s="77">
        <v>0</v>
      </c>
      <c r="L74" s="77">
        <v>1</v>
      </c>
      <c r="M74" s="77">
        <v>0</v>
      </c>
      <c r="N74" s="77">
        <v>0</v>
      </c>
      <c r="O74" s="77">
        <v>0</v>
      </c>
      <c r="P74" s="105">
        <f t="shared" si="3"/>
        <v>2</v>
      </c>
      <c r="Q74" s="105">
        <f t="shared" si="4"/>
        <v>0</v>
      </c>
      <c r="R74" s="105">
        <f t="shared" si="5"/>
        <v>2</v>
      </c>
    </row>
    <row r="75" spans="1:18" ht="35.1" customHeight="1">
      <c r="A75" s="125" t="s">
        <v>35</v>
      </c>
      <c r="B75" s="125"/>
      <c r="C75" s="93" t="s">
        <v>8</v>
      </c>
      <c r="D75" s="95">
        <v>9</v>
      </c>
      <c r="E75" s="95">
        <v>1</v>
      </c>
      <c r="F75" s="95">
        <v>17</v>
      </c>
      <c r="G75" s="95">
        <v>3</v>
      </c>
      <c r="H75" s="95">
        <v>22</v>
      </c>
      <c r="I75" s="95">
        <v>8</v>
      </c>
      <c r="J75" s="75">
        <v>33</v>
      </c>
      <c r="K75" s="75">
        <v>34</v>
      </c>
      <c r="L75" s="75">
        <v>0</v>
      </c>
      <c r="M75" s="75">
        <v>0</v>
      </c>
      <c r="N75" s="75">
        <v>0</v>
      </c>
      <c r="O75" s="75">
        <v>0</v>
      </c>
      <c r="P75" s="105">
        <f t="shared" si="3"/>
        <v>81</v>
      </c>
      <c r="Q75" s="105">
        <f t="shared" si="4"/>
        <v>46</v>
      </c>
      <c r="R75" s="105">
        <f t="shared" si="5"/>
        <v>127</v>
      </c>
    </row>
    <row r="76" spans="1:18" ht="35.1" customHeight="1">
      <c r="A76" s="126"/>
      <c r="B76" s="126"/>
      <c r="C76" s="75" t="s">
        <v>9</v>
      </c>
      <c r="D76" s="69">
        <v>7</v>
      </c>
      <c r="E76" s="69">
        <v>0</v>
      </c>
      <c r="F76" s="69">
        <v>22</v>
      </c>
      <c r="G76" s="69">
        <v>0</v>
      </c>
      <c r="H76" s="69">
        <v>25</v>
      </c>
      <c r="I76" s="69">
        <v>2</v>
      </c>
      <c r="J76" s="69">
        <v>14</v>
      </c>
      <c r="K76" s="69">
        <v>4</v>
      </c>
      <c r="L76" s="69">
        <v>0</v>
      </c>
      <c r="M76" s="69">
        <v>0</v>
      </c>
      <c r="N76" s="69">
        <v>1</v>
      </c>
      <c r="O76" s="69">
        <v>0</v>
      </c>
      <c r="P76" s="105">
        <f t="shared" si="3"/>
        <v>69</v>
      </c>
      <c r="Q76" s="105">
        <f t="shared" si="4"/>
        <v>6</v>
      </c>
      <c r="R76" s="105">
        <f t="shared" si="5"/>
        <v>75</v>
      </c>
    </row>
    <row r="77" spans="1:18" ht="35.1" customHeight="1">
      <c r="A77" s="126"/>
      <c r="B77" s="126"/>
      <c r="C77" s="75" t="s">
        <v>200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69">
        <v>0</v>
      </c>
      <c r="N77" s="69">
        <v>0</v>
      </c>
      <c r="O77" s="69">
        <v>0</v>
      </c>
      <c r="P77" s="105">
        <f t="shared" si="3"/>
        <v>0</v>
      </c>
      <c r="Q77" s="105">
        <f t="shared" si="4"/>
        <v>0</v>
      </c>
      <c r="R77" s="105">
        <f t="shared" si="5"/>
        <v>0</v>
      </c>
    </row>
    <row r="78" spans="1:18" ht="35.1" customHeight="1">
      <c r="A78" s="126"/>
      <c r="B78" s="126"/>
      <c r="C78" s="75" t="s">
        <v>10</v>
      </c>
      <c r="D78" s="120">
        <v>0</v>
      </c>
      <c r="E78" s="120">
        <v>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05">
        <f t="shared" si="3"/>
        <v>0</v>
      </c>
      <c r="Q78" s="105">
        <f t="shared" si="4"/>
        <v>0</v>
      </c>
      <c r="R78" s="105">
        <f t="shared" si="5"/>
        <v>0</v>
      </c>
    </row>
    <row r="79" spans="1:18" ht="35.1" customHeight="1">
      <c r="A79" s="126"/>
      <c r="B79" s="126"/>
      <c r="C79" s="75" t="s">
        <v>11</v>
      </c>
      <c r="D79" s="120">
        <v>0</v>
      </c>
      <c r="E79" s="121">
        <v>0</v>
      </c>
      <c r="F79" s="121">
        <v>1</v>
      </c>
      <c r="G79" s="121">
        <v>0</v>
      </c>
      <c r="H79" s="121">
        <v>2</v>
      </c>
      <c r="I79" s="121">
        <v>0</v>
      </c>
      <c r="J79" s="121">
        <v>0</v>
      </c>
      <c r="K79" s="121">
        <v>0</v>
      </c>
      <c r="L79" s="121">
        <v>3</v>
      </c>
      <c r="M79" s="121">
        <v>1</v>
      </c>
      <c r="N79" s="121">
        <v>1</v>
      </c>
      <c r="O79" s="121">
        <v>0</v>
      </c>
      <c r="P79" s="105">
        <f t="shared" si="3"/>
        <v>7</v>
      </c>
      <c r="Q79" s="105">
        <f t="shared" si="4"/>
        <v>1</v>
      </c>
      <c r="R79" s="105">
        <f t="shared" si="5"/>
        <v>8</v>
      </c>
    </row>
    <row r="80" spans="1:18" ht="35.1" customHeight="1">
      <c r="A80" s="126"/>
      <c r="B80" s="126"/>
      <c r="C80" s="75" t="s">
        <v>12</v>
      </c>
      <c r="D80" s="77">
        <v>0</v>
      </c>
      <c r="E80" s="77">
        <v>0</v>
      </c>
      <c r="F80" s="77">
        <v>1</v>
      </c>
      <c r="G80" s="77">
        <v>0</v>
      </c>
      <c r="H80" s="77">
        <v>0</v>
      </c>
      <c r="I80" s="77"/>
      <c r="J80" s="77">
        <v>0</v>
      </c>
      <c r="K80" s="77">
        <v>0</v>
      </c>
      <c r="L80" s="77">
        <v>5</v>
      </c>
      <c r="M80" s="77">
        <v>1</v>
      </c>
      <c r="N80" s="77">
        <v>0</v>
      </c>
      <c r="O80" s="77">
        <v>0</v>
      </c>
      <c r="P80" s="105">
        <f t="shared" si="3"/>
        <v>6</v>
      </c>
      <c r="Q80" s="105">
        <f t="shared" si="4"/>
        <v>1</v>
      </c>
      <c r="R80" s="105">
        <f t="shared" si="5"/>
        <v>7</v>
      </c>
    </row>
    <row r="81" spans="1:18" ht="35.1" customHeight="1">
      <c r="A81" s="126"/>
      <c r="B81" s="126"/>
      <c r="C81" s="75" t="s">
        <v>206</v>
      </c>
      <c r="D81" s="77">
        <v>0</v>
      </c>
      <c r="E81" s="77">
        <v>0</v>
      </c>
      <c r="F81" s="77">
        <v>0</v>
      </c>
      <c r="G81" s="77">
        <v>0</v>
      </c>
      <c r="H81" s="77">
        <v>0</v>
      </c>
      <c r="I81" s="77">
        <v>0</v>
      </c>
      <c r="J81" s="77">
        <v>0</v>
      </c>
      <c r="K81" s="77">
        <v>0</v>
      </c>
      <c r="L81" s="77">
        <v>1</v>
      </c>
      <c r="M81" s="77">
        <v>0</v>
      </c>
      <c r="N81" s="77">
        <v>0</v>
      </c>
      <c r="O81" s="77">
        <v>0</v>
      </c>
      <c r="P81" s="105">
        <f t="shared" si="3"/>
        <v>1</v>
      </c>
      <c r="Q81" s="105">
        <f t="shared" si="4"/>
        <v>0</v>
      </c>
      <c r="R81" s="105">
        <f t="shared" si="5"/>
        <v>1</v>
      </c>
    </row>
    <row r="82" spans="1:18" ht="35.1" customHeight="1">
      <c r="A82" s="125" t="s">
        <v>253</v>
      </c>
      <c r="B82" s="125"/>
      <c r="C82" s="93" t="s">
        <v>8</v>
      </c>
      <c r="D82" s="95">
        <v>15</v>
      </c>
      <c r="E82" s="95">
        <v>5</v>
      </c>
      <c r="F82" s="95">
        <v>15</v>
      </c>
      <c r="G82" s="95">
        <v>2</v>
      </c>
      <c r="H82" s="95">
        <v>22</v>
      </c>
      <c r="I82" s="95">
        <v>28</v>
      </c>
      <c r="J82" s="75">
        <v>19</v>
      </c>
      <c r="K82" s="75">
        <v>62</v>
      </c>
      <c r="L82" s="75">
        <v>7</v>
      </c>
      <c r="M82" s="75">
        <v>4</v>
      </c>
      <c r="N82" s="75">
        <v>15</v>
      </c>
      <c r="O82" s="75">
        <v>26</v>
      </c>
      <c r="P82" s="105">
        <f t="shared" si="3"/>
        <v>93</v>
      </c>
      <c r="Q82" s="105">
        <f t="shared" si="4"/>
        <v>127</v>
      </c>
      <c r="R82" s="105">
        <f t="shared" si="5"/>
        <v>220</v>
      </c>
    </row>
    <row r="83" spans="1:18" ht="35.1" customHeight="1">
      <c r="A83" s="125"/>
      <c r="B83" s="125"/>
      <c r="C83" s="93" t="s">
        <v>9</v>
      </c>
      <c r="D83" s="69">
        <v>2</v>
      </c>
      <c r="E83" s="69">
        <v>0</v>
      </c>
      <c r="F83" s="69">
        <v>9</v>
      </c>
      <c r="G83" s="69">
        <v>0</v>
      </c>
      <c r="H83" s="69">
        <v>9</v>
      </c>
      <c r="I83" s="69">
        <v>2</v>
      </c>
      <c r="J83" s="69">
        <v>4</v>
      </c>
      <c r="K83" s="69">
        <v>6</v>
      </c>
      <c r="L83" s="69">
        <v>0</v>
      </c>
      <c r="M83" s="69">
        <v>0</v>
      </c>
      <c r="N83" s="69">
        <v>6</v>
      </c>
      <c r="O83" s="69">
        <v>4</v>
      </c>
      <c r="P83" s="105">
        <f t="shared" si="3"/>
        <v>30</v>
      </c>
      <c r="Q83" s="105">
        <f t="shared" si="4"/>
        <v>12</v>
      </c>
      <c r="R83" s="105">
        <f t="shared" si="5"/>
        <v>42</v>
      </c>
    </row>
    <row r="84" spans="1:18" ht="35.1" customHeight="1">
      <c r="A84" s="125"/>
      <c r="B84" s="125"/>
      <c r="C84" s="93" t="s">
        <v>10</v>
      </c>
      <c r="D84" s="117">
        <v>0</v>
      </c>
      <c r="E84" s="117">
        <v>0</v>
      </c>
      <c r="F84" s="117">
        <v>1</v>
      </c>
      <c r="G84" s="117">
        <v>0</v>
      </c>
      <c r="H84" s="117">
        <v>6</v>
      </c>
      <c r="I84" s="117">
        <v>6</v>
      </c>
      <c r="J84" s="117">
        <v>5</v>
      </c>
      <c r="K84" s="117">
        <v>21</v>
      </c>
      <c r="L84" s="69"/>
      <c r="M84" s="69"/>
      <c r="N84" s="69">
        <v>2</v>
      </c>
      <c r="O84" s="69">
        <v>8</v>
      </c>
      <c r="P84" s="105">
        <f t="shared" si="3"/>
        <v>14</v>
      </c>
      <c r="Q84" s="105">
        <f t="shared" si="4"/>
        <v>35</v>
      </c>
      <c r="R84" s="105">
        <f t="shared" si="5"/>
        <v>49</v>
      </c>
    </row>
    <row r="85" spans="1:18" ht="35.1" customHeight="1">
      <c r="A85" s="125"/>
      <c r="B85" s="125"/>
      <c r="C85" s="93" t="s">
        <v>11</v>
      </c>
      <c r="D85" s="120">
        <v>0</v>
      </c>
      <c r="E85" s="121">
        <v>0</v>
      </c>
      <c r="F85" s="121">
        <v>4</v>
      </c>
      <c r="G85" s="121">
        <v>0</v>
      </c>
      <c r="H85" s="121">
        <v>5</v>
      </c>
      <c r="I85" s="121">
        <v>6</v>
      </c>
      <c r="J85" s="121">
        <v>0</v>
      </c>
      <c r="K85" s="121">
        <v>0</v>
      </c>
      <c r="L85" s="121">
        <v>11</v>
      </c>
      <c r="M85" s="121">
        <v>34</v>
      </c>
      <c r="N85" s="121">
        <v>6</v>
      </c>
      <c r="O85" s="121">
        <v>4</v>
      </c>
      <c r="P85" s="105">
        <f t="shared" si="3"/>
        <v>26</v>
      </c>
      <c r="Q85" s="105">
        <f t="shared" si="4"/>
        <v>44</v>
      </c>
      <c r="R85" s="105">
        <f t="shared" si="5"/>
        <v>70</v>
      </c>
    </row>
    <row r="86" spans="1:18" ht="35.1" customHeight="1">
      <c r="A86" s="125"/>
      <c r="B86" s="125"/>
      <c r="C86" s="93" t="s">
        <v>12</v>
      </c>
      <c r="D86" s="77">
        <v>1</v>
      </c>
      <c r="E86" s="77">
        <v>0</v>
      </c>
      <c r="F86" s="77">
        <v>2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11</v>
      </c>
      <c r="M86" s="77">
        <v>11</v>
      </c>
      <c r="N86" s="77">
        <v>0</v>
      </c>
      <c r="O86" s="77">
        <v>0</v>
      </c>
      <c r="P86" s="105">
        <f t="shared" si="3"/>
        <v>14</v>
      </c>
      <c r="Q86" s="105">
        <f t="shared" si="4"/>
        <v>11</v>
      </c>
      <c r="R86" s="105">
        <f t="shared" si="5"/>
        <v>25</v>
      </c>
    </row>
    <row r="87" spans="1:18" ht="35.1" customHeight="1">
      <c r="A87" s="125" t="s">
        <v>254</v>
      </c>
      <c r="B87" s="125"/>
      <c r="C87" s="93" t="s">
        <v>220</v>
      </c>
      <c r="D87" s="95">
        <v>0</v>
      </c>
      <c r="E87" s="95">
        <v>0</v>
      </c>
      <c r="F87" s="95">
        <v>1</v>
      </c>
      <c r="G87" s="95">
        <v>0</v>
      </c>
      <c r="H87" s="95">
        <v>0</v>
      </c>
      <c r="I87" s="95">
        <v>0</v>
      </c>
      <c r="J87" s="75">
        <v>2</v>
      </c>
      <c r="K87" s="75">
        <v>3</v>
      </c>
      <c r="L87" s="75">
        <v>0</v>
      </c>
      <c r="M87" s="75">
        <v>0</v>
      </c>
      <c r="N87" s="75">
        <v>0</v>
      </c>
      <c r="O87" s="75">
        <v>0</v>
      </c>
      <c r="P87" s="105">
        <f t="shared" si="3"/>
        <v>3</v>
      </c>
      <c r="Q87" s="105">
        <f t="shared" si="4"/>
        <v>3</v>
      </c>
      <c r="R87" s="105">
        <f t="shared" si="5"/>
        <v>6</v>
      </c>
    </row>
    <row r="88" spans="1:18" ht="35.1" customHeight="1">
      <c r="A88" s="125"/>
      <c r="B88" s="125"/>
      <c r="C88" s="93" t="s">
        <v>127</v>
      </c>
      <c r="D88" s="69">
        <v>0</v>
      </c>
      <c r="E88" s="69">
        <v>0</v>
      </c>
      <c r="F88" s="69">
        <v>0</v>
      </c>
      <c r="G88" s="69">
        <v>0</v>
      </c>
      <c r="H88" s="69">
        <v>2</v>
      </c>
      <c r="I88" s="69">
        <v>0</v>
      </c>
      <c r="J88" s="69">
        <v>0</v>
      </c>
      <c r="K88" s="69">
        <v>0</v>
      </c>
      <c r="L88" s="69">
        <v>0</v>
      </c>
      <c r="M88" s="69">
        <v>0</v>
      </c>
      <c r="N88" s="69">
        <v>0</v>
      </c>
      <c r="O88" s="69">
        <v>0</v>
      </c>
      <c r="P88" s="105">
        <f t="shared" si="3"/>
        <v>2</v>
      </c>
      <c r="Q88" s="105">
        <f t="shared" si="4"/>
        <v>0</v>
      </c>
      <c r="R88" s="105">
        <f t="shared" si="5"/>
        <v>2</v>
      </c>
    </row>
    <row r="89" spans="1:18" ht="35.1" customHeight="1">
      <c r="A89" s="125"/>
      <c r="B89" s="125"/>
      <c r="C89" s="93" t="s">
        <v>201</v>
      </c>
      <c r="D89" s="117">
        <v>0</v>
      </c>
      <c r="E89" s="117">
        <v>0</v>
      </c>
      <c r="F89" s="117">
        <v>0</v>
      </c>
      <c r="G89" s="117">
        <v>0</v>
      </c>
      <c r="H89" s="117">
        <v>1</v>
      </c>
      <c r="I89" s="117">
        <v>3</v>
      </c>
      <c r="J89" s="117">
        <v>3</v>
      </c>
      <c r="K89" s="117">
        <v>0</v>
      </c>
      <c r="L89" s="69"/>
      <c r="M89" s="69"/>
      <c r="N89" s="69"/>
      <c r="O89" s="69">
        <v>1</v>
      </c>
      <c r="P89" s="105">
        <f t="shared" si="3"/>
        <v>4</v>
      </c>
      <c r="Q89" s="105">
        <f t="shared" si="4"/>
        <v>4</v>
      </c>
      <c r="R89" s="105">
        <f t="shared" si="5"/>
        <v>8</v>
      </c>
    </row>
    <row r="90" spans="1:18" ht="35.1" customHeight="1">
      <c r="A90" s="125"/>
      <c r="B90" s="125"/>
      <c r="C90" s="93" t="s">
        <v>205</v>
      </c>
      <c r="D90" s="120">
        <v>0</v>
      </c>
      <c r="E90" s="121">
        <v>0</v>
      </c>
      <c r="F90" s="121">
        <v>2</v>
      </c>
      <c r="G90" s="121">
        <v>0</v>
      </c>
      <c r="H90" s="121">
        <v>0</v>
      </c>
      <c r="I90" s="121">
        <v>0</v>
      </c>
      <c r="J90" s="121">
        <v>0</v>
      </c>
      <c r="K90" s="121">
        <v>0</v>
      </c>
      <c r="L90" s="121">
        <v>3</v>
      </c>
      <c r="M90" s="121">
        <v>1</v>
      </c>
      <c r="N90" s="121">
        <v>1</v>
      </c>
      <c r="O90" s="121">
        <v>4</v>
      </c>
      <c r="P90" s="105">
        <f t="shared" si="3"/>
        <v>6</v>
      </c>
      <c r="Q90" s="105">
        <f t="shared" si="4"/>
        <v>5</v>
      </c>
      <c r="R90" s="105">
        <f t="shared" si="5"/>
        <v>11</v>
      </c>
    </row>
    <row r="91" spans="1:18" ht="35.1" customHeight="1">
      <c r="A91" s="125"/>
      <c r="B91" s="125"/>
      <c r="C91" s="93" t="s">
        <v>219</v>
      </c>
      <c r="D91" s="77">
        <v>0</v>
      </c>
      <c r="E91" s="77">
        <v>0</v>
      </c>
      <c r="F91" s="77">
        <v>0</v>
      </c>
      <c r="G91" s="77">
        <v>0</v>
      </c>
      <c r="H91" s="77">
        <v>0</v>
      </c>
      <c r="I91" s="77">
        <v>0</v>
      </c>
      <c r="J91" s="77">
        <v>0</v>
      </c>
      <c r="K91" s="77">
        <v>0</v>
      </c>
      <c r="L91" s="77">
        <v>1</v>
      </c>
      <c r="M91" s="77">
        <v>0</v>
      </c>
      <c r="N91" s="77">
        <v>0</v>
      </c>
      <c r="O91" s="77">
        <v>0</v>
      </c>
      <c r="P91" s="105">
        <f t="shared" si="3"/>
        <v>1</v>
      </c>
      <c r="Q91" s="105">
        <f t="shared" si="4"/>
        <v>0</v>
      </c>
      <c r="R91" s="105">
        <f t="shared" si="5"/>
        <v>1</v>
      </c>
    </row>
    <row r="92" spans="1:18" ht="35.1" customHeight="1">
      <c r="A92" s="125" t="s">
        <v>255</v>
      </c>
      <c r="B92" s="125"/>
      <c r="C92" s="93" t="s">
        <v>217</v>
      </c>
      <c r="D92" s="95">
        <v>1</v>
      </c>
      <c r="E92" s="95">
        <v>0</v>
      </c>
      <c r="F92" s="95">
        <v>0</v>
      </c>
      <c r="G92" s="95">
        <v>0</v>
      </c>
      <c r="H92" s="95">
        <v>0</v>
      </c>
      <c r="I92" s="95">
        <v>0</v>
      </c>
      <c r="J92" s="75">
        <v>3</v>
      </c>
      <c r="K92" s="75">
        <v>1</v>
      </c>
      <c r="L92" s="75">
        <v>0</v>
      </c>
      <c r="M92" s="75">
        <v>0</v>
      </c>
      <c r="N92" s="75">
        <v>3</v>
      </c>
      <c r="O92" s="75">
        <v>0</v>
      </c>
      <c r="P92" s="105">
        <f t="shared" si="3"/>
        <v>7</v>
      </c>
      <c r="Q92" s="105">
        <f t="shared" si="4"/>
        <v>1</v>
      </c>
      <c r="R92" s="105">
        <f t="shared" si="5"/>
        <v>8</v>
      </c>
    </row>
    <row r="93" spans="1:18" ht="35.1" customHeight="1">
      <c r="A93" s="125"/>
      <c r="B93" s="125"/>
      <c r="C93" s="93" t="s">
        <v>218</v>
      </c>
      <c r="D93" s="77">
        <v>0</v>
      </c>
      <c r="E93" s="77">
        <v>0</v>
      </c>
      <c r="F93" s="77">
        <v>0</v>
      </c>
      <c r="G93" s="77">
        <v>0</v>
      </c>
      <c r="H93" s="77">
        <v>0</v>
      </c>
      <c r="I93" s="77">
        <v>0</v>
      </c>
      <c r="J93" s="77">
        <v>0</v>
      </c>
      <c r="K93" s="77">
        <v>0</v>
      </c>
      <c r="L93" s="77">
        <v>2</v>
      </c>
      <c r="M93" s="77">
        <v>0</v>
      </c>
      <c r="N93" s="77">
        <v>0</v>
      </c>
      <c r="O93" s="77">
        <v>0</v>
      </c>
      <c r="P93" s="105">
        <f t="shared" si="3"/>
        <v>2</v>
      </c>
      <c r="Q93" s="105">
        <f t="shared" si="4"/>
        <v>0</v>
      </c>
      <c r="R93" s="105">
        <f t="shared" si="5"/>
        <v>2</v>
      </c>
    </row>
    <row r="94" spans="1:18" ht="35.1" customHeight="1">
      <c r="A94" s="125" t="s">
        <v>38</v>
      </c>
      <c r="B94" s="125"/>
      <c r="C94" s="93" t="s">
        <v>8</v>
      </c>
      <c r="D94" s="95">
        <v>4</v>
      </c>
      <c r="E94" s="95">
        <v>1</v>
      </c>
      <c r="F94" s="95">
        <v>8</v>
      </c>
      <c r="G94" s="95">
        <v>0</v>
      </c>
      <c r="H94" s="95">
        <v>18</v>
      </c>
      <c r="I94" s="95">
        <v>7</v>
      </c>
      <c r="J94" s="75">
        <v>12</v>
      </c>
      <c r="K94" s="75">
        <v>3</v>
      </c>
      <c r="L94" s="75">
        <v>3</v>
      </c>
      <c r="M94" s="75">
        <v>0</v>
      </c>
      <c r="N94" s="75">
        <v>1</v>
      </c>
      <c r="O94" s="75">
        <v>0</v>
      </c>
      <c r="P94" s="105">
        <f t="shared" si="3"/>
        <v>46</v>
      </c>
      <c r="Q94" s="105">
        <f t="shared" si="4"/>
        <v>11</v>
      </c>
      <c r="R94" s="105">
        <f t="shared" si="5"/>
        <v>57</v>
      </c>
    </row>
    <row r="95" spans="1:18" ht="35.1" customHeight="1">
      <c r="A95" s="126"/>
      <c r="B95" s="126"/>
      <c r="C95" s="75" t="s">
        <v>9</v>
      </c>
      <c r="D95" s="69">
        <v>0</v>
      </c>
      <c r="E95" s="69">
        <v>0</v>
      </c>
      <c r="F95" s="69">
        <v>2</v>
      </c>
      <c r="G95" s="69">
        <v>0</v>
      </c>
      <c r="H95" s="69">
        <v>8</v>
      </c>
      <c r="I95" s="69">
        <v>0</v>
      </c>
      <c r="J95" s="69">
        <v>3</v>
      </c>
      <c r="K95" s="69">
        <v>1</v>
      </c>
      <c r="L95" s="69">
        <v>0</v>
      </c>
      <c r="M95" s="69">
        <v>0</v>
      </c>
      <c r="N95" s="69">
        <v>0</v>
      </c>
      <c r="O95" s="69">
        <v>0</v>
      </c>
      <c r="P95" s="105">
        <f t="shared" si="3"/>
        <v>13</v>
      </c>
      <c r="Q95" s="105">
        <f t="shared" si="4"/>
        <v>1</v>
      </c>
      <c r="R95" s="105">
        <f t="shared" si="5"/>
        <v>14</v>
      </c>
    </row>
    <row r="96" spans="1:18" ht="35.1" customHeight="1">
      <c r="A96" s="125" t="s">
        <v>39</v>
      </c>
      <c r="B96" s="125"/>
      <c r="C96" s="93" t="s">
        <v>8</v>
      </c>
      <c r="D96" s="95">
        <v>9</v>
      </c>
      <c r="E96" s="95">
        <v>0</v>
      </c>
      <c r="F96" s="95">
        <v>12</v>
      </c>
      <c r="G96" s="95">
        <v>0</v>
      </c>
      <c r="H96" s="95">
        <v>3</v>
      </c>
      <c r="I96" s="95">
        <v>0</v>
      </c>
      <c r="J96" s="75">
        <v>14</v>
      </c>
      <c r="K96" s="75">
        <v>4</v>
      </c>
      <c r="L96" s="75">
        <v>1</v>
      </c>
      <c r="M96" s="75">
        <v>1</v>
      </c>
      <c r="N96" s="75">
        <v>2</v>
      </c>
      <c r="O96" s="75">
        <v>1</v>
      </c>
      <c r="P96" s="105">
        <f t="shared" si="3"/>
        <v>41</v>
      </c>
      <c r="Q96" s="105">
        <f t="shared" si="4"/>
        <v>6</v>
      </c>
      <c r="R96" s="105">
        <f t="shared" si="5"/>
        <v>47</v>
      </c>
    </row>
    <row r="97" spans="1:18" ht="35.1" customHeight="1">
      <c r="A97" s="125" t="s">
        <v>40</v>
      </c>
      <c r="B97" s="125"/>
      <c r="C97" s="75" t="s">
        <v>11</v>
      </c>
      <c r="D97" s="120">
        <v>0</v>
      </c>
      <c r="E97" s="121">
        <v>0</v>
      </c>
      <c r="F97" s="121">
        <v>0</v>
      </c>
      <c r="G97" s="121">
        <v>1</v>
      </c>
      <c r="H97" s="121">
        <v>0</v>
      </c>
      <c r="I97" s="121">
        <v>0</v>
      </c>
      <c r="J97" s="121">
        <v>0</v>
      </c>
      <c r="K97" s="121">
        <v>0</v>
      </c>
      <c r="L97" s="121">
        <v>2</v>
      </c>
      <c r="M97" s="121">
        <v>1</v>
      </c>
      <c r="N97" s="121">
        <v>1</v>
      </c>
      <c r="O97" s="121">
        <v>5</v>
      </c>
      <c r="P97" s="105">
        <f t="shared" si="3"/>
        <v>3</v>
      </c>
      <c r="Q97" s="105">
        <f t="shared" si="4"/>
        <v>7</v>
      </c>
      <c r="R97" s="105">
        <f t="shared" si="5"/>
        <v>10</v>
      </c>
    </row>
    <row r="98" spans="1:18" ht="35.1" customHeight="1">
      <c r="A98" s="125" t="s">
        <v>41</v>
      </c>
      <c r="B98" s="125"/>
      <c r="C98" s="75" t="s">
        <v>9</v>
      </c>
      <c r="D98" s="120">
        <v>0</v>
      </c>
      <c r="E98" s="120">
        <v>0</v>
      </c>
      <c r="F98" s="120">
        <v>0</v>
      </c>
      <c r="G98" s="120">
        <v>0</v>
      </c>
      <c r="H98" s="120">
        <v>0</v>
      </c>
      <c r="I98" s="120">
        <v>0</v>
      </c>
      <c r="J98" s="120">
        <v>0</v>
      </c>
      <c r="K98" s="120">
        <v>0</v>
      </c>
      <c r="L98" s="120">
        <v>0</v>
      </c>
      <c r="M98" s="120">
        <v>0</v>
      </c>
      <c r="N98" s="120">
        <v>0</v>
      </c>
      <c r="O98" s="120">
        <v>0</v>
      </c>
      <c r="P98" s="105">
        <f t="shared" si="3"/>
        <v>0</v>
      </c>
      <c r="Q98" s="105">
        <f t="shared" si="4"/>
        <v>0</v>
      </c>
      <c r="R98" s="105">
        <f t="shared" si="5"/>
        <v>0</v>
      </c>
    </row>
    <row r="99" spans="1:18" ht="35.1" customHeight="1">
      <c r="A99" s="126"/>
      <c r="B99" s="126"/>
      <c r="C99" s="75" t="s">
        <v>10</v>
      </c>
      <c r="D99" s="117">
        <v>0</v>
      </c>
      <c r="E99" s="117">
        <v>0</v>
      </c>
      <c r="F99" s="117">
        <v>0</v>
      </c>
      <c r="G99" s="117">
        <v>0</v>
      </c>
      <c r="H99" s="117">
        <v>3</v>
      </c>
      <c r="I99" s="117">
        <v>2</v>
      </c>
      <c r="J99" s="117">
        <v>0</v>
      </c>
      <c r="K99" s="117">
        <v>0</v>
      </c>
      <c r="L99" s="69"/>
      <c r="M99" s="69"/>
      <c r="N99" s="69">
        <v>3</v>
      </c>
      <c r="O99" s="69">
        <v>10</v>
      </c>
      <c r="P99" s="105">
        <f t="shared" si="3"/>
        <v>6</v>
      </c>
      <c r="Q99" s="105">
        <f t="shared" si="4"/>
        <v>12</v>
      </c>
      <c r="R99" s="105">
        <f t="shared" si="5"/>
        <v>18</v>
      </c>
    </row>
    <row r="100" spans="1:18" ht="35.1" customHeight="1">
      <c r="A100" s="126"/>
      <c r="B100" s="126"/>
      <c r="C100" s="75" t="s">
        <v>11</v>
      </c>
      <c r="D100" s="120">
        <v>0</v>
      </c>
      <c r="E100" s="121">
        <v>0</v>
      </c>
      <c r="F100" s="121">
        <v>0</v>
      </c>
      <c r="G100" s="121">
        <v>0</v>
      </c>
      <c r="H100" s="121">
        <v>26</v>
      </c>
      <c r="I100" s="121">
        <v>0</v>
      </c>
      <c r="J100" s="121">
        <v>0</v>
      </c>
      <c r="K100" s="121">
        <v>0</v>
      </c>
      <c r="L100" s="121">
        <v>4</v>
      </c>
      <c r="M100" s="121">
        <v>3</v>
      </c>
      <c r="N100" s="121">
        <v>0</v>
      </c>
      <c r="O100" s="121">
        <v>35</v>
      </c>
      <c r="P100" s="105">
        <f t="shared" si="3"/>
        <v>30</v>
      </c>
      <c r="Q100" s="105">
        <f t="shared" si="4"/>
        <v>38</v>
      </c>
      <c r="R100" s="105">
        <f t="shared" si="5"/>
        <v>68</v>
      </c>
    </row>
    <row r="101" spans="1:18" ht="35.1" customHeight="1">
      <c r="A101" s="126"/>
      <c r="B101" s="126"/>
      <c r="C101" s="75" t="s">
        <v>12</v>
      </c>
      <c r="D101" s="77">
        <v>0</v>
      </c>
      <c r="E101" s="77">
        <v>0</v>
      </c>
      <c r="F101" s="77">
        <v>1</v>
      </c>
      <c r="G101" s="77">
        <v>0</v>
      </c>
      <c r="H101" s="77">
        <v>0</v>
      </c>
      <c r="I101" s="77">
        <v>0</v>
      </c>
      <c r="J101" s="77">
        <v>0</v>
      </c>
      <c r="K101" s="77">
        <v>0</v>
      </c>
      <c r="L101" s="77">
        <v>0</v>
      </c>
      <c r="M101" s="77">
        <v>0</v>
      </c>
      <c r="N101" s="77">
        <v>0</v>
      </c>
      <c r="O101" s="77">
        <v>2</v>
      </c>
      <c r="P101" s="105">
        <f t="shared" si="3"/>
        <v>1</v>
      </c>
      <c r="Q101" s="105">
        <f t="shared" si="4"/>
        <v>2</v>
      </c>
      <c r="R101" s="105">
        <f t="shared" si="5"/>
        <v>3</v>
      </c>
    </row>
    <row r="102" spans="1:18" ht="35.1" customHeight="1">
      <c r="A102" s="125" t="s">
        <v>42</v>
      </c>
      <c r="B102" s="125"/>
      <c r="C102" s="93" t="s">
        <v>8</v>
      </c>
      <c r="D102" s="95">
        <v>13</v>
      </c>
      <c r="E102" s="95">
        <v>0</v>
      </c>
      <c r="F102" s="95">
        <v>9</v>
      </c>
      <c r="G102" s="95">
        <v>0</v>
      </c>
      <c r="H102" s="95">
        <v>25</v>
      </c>
      <c r="I102" s="95">
        <v>6</v>
      </c>
      <c r="J102" s="75">
        <v>18</v>
      </c>
      <c r="K102" s="75">
        <v>20</v>
      </c>
      <c r="L102" s="75">
        <v>3</v>
      </c>
      <c r="M102" s="75">
        <v>0</v>
      </c>
      <c r="N102" s="75">
        <v>5</v>
      </c>
      <c r="O102" s="75">
        <v>1</v>
      </c>
      <c r="P102" s="105">
        <f t="shared" si="3"/>
        <v>73</v>
      </c>
      <c r="Q102" s="105">
        <f t="shared" si="4"/>
        <v>27</v>
      </c>
      <c r="R102" s="105">
        <f t="shared" si="5"/>
        <v>100</v>
      </c>
    </row>
    <row r="103" spans="1:18" ht="35.1" customHeight="1">
      <c r="A103" s="126"/>
      <c r="B103" s="126"/>
      <c r="C103" s="75" t="s">
        <v>9</v>
      </c>
      <c r="D103" s="120">
        <v>0</v>
      </c>
      <c r="E103" s="120">
        <v>0</v>
      </c>
      <c r="F103" s="120"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05">
        <f t="shared" si="3"/>
        <v>0</v>
      </c>
      <c r="Q103" s="105">
        <f t="shared" si="4"/>
        <v>0</v>
      </c>
      <c r="R103" s="105">
        <f t="shared" si="5"/>
        <v>0</v>
      </c>
    </row>
    <row r="104" spans="1:18" ht="35.1" customHeight="1">
      <c r="A104" s="125" t="s">
        <v>42</v>
      </c>
      <c r="B104" s="125"/>
      <c r="C104" s="93" t="s">
        <v>209</v>
      </c>
      <c r="D104" s="95">
        <v>0</v>
      </c>
      <c r="E104" s="95">
        <v>0</v>
      </c>
      <c r="F104" s="95">
        <v>0</v>
      </c>
      <c r="G104" s="95">
        <v>0</v>
      </c>
      <c r="H104" s="95">
        <v>0</v>
      </c>
      <c r="I104" s="95">
        <v>0</v>
      </c>
      <c r="J104" s="75">
        <v>0</v>
      </c>
      <c r="K104" s="75">
        <v>0</v>
      </c>
      <c r="L104" s="75">
        <v>0</v>
      </c>
      <c r="M104" s="75">
        <v>0</v>
      </c>
      <c r="N104" s="75">
        <v>0</v>
      </c>
      <c r="O104" s="75">
        <v>0</v>
      </c>
      <c r="P104" s="105">
        <f t="shared" si="3"/>
        <v>0</v>
      </c>
      <c r="Q104" s="105">
        <f t="shared" si="4"/>
        <v>0</v>
      </c>
      <c r="R104" s="105">
        <f t="shared" si="5"/>
        <v>0</v>
      </c>
    </row>
    <row r="105" spans="1:18" ht="35.1" customHeight="1">
      <c r="A105" s="125" t="s">
        <v>43</v>
      </c>
      <c r="B105" s="125"/>
      <c r="C105" s="75" t="s">
        <v>11</v>
      </c>
      <c r="D105" s="120">
        <v>2</v>
      </c>
      <c r="E105" s="121">
        <v>0</v>
      </c>
      <c r="F105" s="121">
        <v>1</v>
      </c>
      <c r="G105" s="121">
        <v>0</v>
      </c>
      <c r="H105" s="121">
        <v>0</v>
      </c>
      <c r="I105" s="121">
        <v>0</v>
      </c>
      <c r="J105" s="121">
        <v>0</v>
      </c>
      <c r="K105" s="121">
        <v>0</v>
      </c>
      <c r="L105" s="121">
        <v>5</v>
      </c>
      <c r="M105" s="121">
        <v>1</v>
      </c>
      <c r="N105" s="121">
        <v>10</v>
      </c>
      <c r="O105" s="121">
        <v>5</v>
      </c>
      <c r="P105" s="105">
        <f t="shared" si="3"/>
        <v>18</v>
      </c>
      <c r="Q105" s="105">
        <f t="shared" si="4"/>
        <v>6</v>
      </c>
      <c r="R105" s="105">
        <f t="shared" si="5"/>
        <v>24</v>
      </c>
    </row>
    <row r="106" spans="1:18" ht="35.1" customHeight="1">
      <c r="A106" s="125" t="s">
        <v>44</v>
      </c>
      <c r="B106" s="125"/>
      <c r="C106" s="75" t="s">
        <v>10</v>
      </c>
      <c r="D106" s="117">
        <v>0</v>
      </c>
      <c r="E106" s="117">
        <v>0</v>
      </c>
      <c r="F106" s="117">
        <v>1</v>
      </c>
      <c r="G106" s="117">
        <v>0</v>
      </c>
      <c r="H106" s="117">
        <v>9</v>
      </c>
      <c r="I106" s="117">
        <v>1</v>
      </c>
      <c r="J106" s="117">
        <v>5</v>
      </c>
      <c r="K106" s="117">
        <v>0</v>
      </c>
      <c r="L106" s="69"/>
      <c r="M106" s="69"/>
      <c r="N106" s="69">
        <v>6</v>
      </c>
      <c r="O106" s="69">
        <v>4</v>
      </c>
      <c r="P106" s="105">
        <f t="shared" si="3"/>
        <v>21</v>
      </c>
      <c r="Q106" s="105">
        <f t="shared" si="4"/>
        <v>5</v>
      </c>
      <c r="R106" s="105">
        <f t="shared" si="5"/>
        <v>26</v>
      </c>
    </row>
    <row r="107" spans="1:18" ht="35.1" customHeight="1">
      <c r="A107" s="126"/>
      <c r="B107" s="126"/>
      <c r="C107" s="75" t="s">
        <v>11</v>
      </c>
      <c r="D107" s="120">
        <v>0</v>
      </c>
      <c r="E107" s="121">
        <v>0</v>
      </c>
      <c r="F107" s="121">
        <v>0</v>
      </c>
      <c r="G107" s="121">
        <v>0</v>
      </c>
      <c r="H107" s="121">
        <v>0</v>
      </c>
      <c r="I107" s="121">
        <v>0</v>
      </c>
      <c r="J107" s="121">
        <v>0</v>
      </c>
      <c r="K107" s="121">
        <v>0</v>
      </c>
      <c r="L107" s="121">
        <v>1</v>
      </c>
      <c r="M107" s="121">
        <v>0</v>
      </c>
      <c r="N107" s="121">
        <v>5</v>
      </c>
      <c r="O107" s="121">
        <v>2</v>
      </c>
      <c r="P107" s="105">
        <f t="shared" si="3"/>
        <v>6</v>
      </c>
      <c r="Q107" s="105">
        <f t="shared" si="4"/>
        <v>2</v>
      </c>
      <c r="R107" s="105">
        <f t="shared" si="5"/>
        <v>8</v>
      </c>
    </row>
    <row r="108" spans="1:18" ht="35.1" customHeight="1">
      <c r="A108" s="125" t="s">
        <v>45</v>
      </c>
      <c r="B108" s="125"/>
      <c r="C108" s="75" t="s">
        <v>11</v>
      </c>
      <c r="D108" s="120">
        <v>1</v>
      </c>
      <c r="E108" s="121">
        <v>0</v>
      </c>
      <c r="F108" s="121">
        <v>0</v>
      </c>
      <c r="G108" s="121">
        <v>0</v>
      </c>
      <c r="H108" s="121">
        <v>0</v>
      </c>
      <c r="I108" s="121">
        <v>0</v>
      </c>
      <c r="J108" s="121">
        <v>0</v>
      </c>
      <c r="K108" s="121">
        <v>0</v>
      </c>
      <c r="L108" s="121">
        <v>5</v>
      </c>
      <c r="M108" s="121">
        <v>2</v>
      </c>
      <c r="N108" s="121">
        <v>0</v>
      </c>
      <c r="O108" s="121">
        <v>0</v>
      </c>
      <c r="P108" s="105">
        <f t="shared" si="3"/>
        <v>6</v>
      </c>
      <c r="Q108" s="105">
        <f t="shared" si="4"/>
        <v>2</v>
      </c>
      <c r="R108" s="105">
        <f t="shared" si="5"/>
        <v>8</v>
      </c>
    </row>
    <row r="109" spans="1:18" ht="67.5" customHeight="1">
      <c r="A109" s="239" t="s">
        <v>239</v>
      </c>
      <c r="B109" s="239"/>
      <c r="C109" s="93" t="s">
        <v>8</v>
      </c>
      <c r="D109" s="95">
        <v>1</v>
      </c>
      <c r="E109" s="95">
        <v>0</v>
      </c>
      <c r="F109" s="95">
        <v>1</v>
      </c>
      <c r="G109" s="95">
        <v>0</v>
      </c>
      <c r="H109" s="95">
        <v>6</v>
      </c>
      <c r="I109" s="95">
        <v>2</v>
      </c>
      <c r="J109" s="75">
        <v>0</v>
      </c>
      <c r="K109" s="75">
        <v>0</v>
      </c>
      <c r="L109" s="75">
        <v>0</v>
      </c>
      <c r="M109" s="75">
        <v>0</v>
      </c>
      <c r="N109" s="75">
        <v>0</v>
      </c>
      <c r="O109" s="75">
        <v>1</v>
      </c>
      <c r="P109" s="105">
        <f t="shared" si="3"/>
        <v>8</v>
      </c>
      <c r="Q109" s="105">
        <f t="shared" si="4"/>
        <v>3</v>
      </c>
      <c r="R109" s="105">
        <f t="shared" si="5"/>
        <v>11</v>
      </c>
    </row>
    <row r="110" spans="1:18" ht="67.5" customHeight="1">
      <c r="A110" s="239" t="s">
        <v>240</v>
      </c>
      <c r="B110" s="239"/>
      <c r="C110" s="93" t="s">
        <v>8</v>
      </c>
      <c r="D110" s="95">
        <v>1</v>
      </c>
      <c r="E110" s="95">
        <v>0</v>
      </c>
      <c r="F110" s="95">
        <v>0</v>
      </c>
      <c r="G110" s="95">
        <v>0</v>
      </c>
      <c r="H110" s="95">
        <v>1</v>
      </c>
      <c r="I110" s="95">
        <v>0</v>
      </c>
      <c r="J110" s="75">
        <v>7</v>
      </c>
      <c r="K110" s="75">
        <v>2</v>
      </c>
      <c r="L110" s="75">
        <v>0</v>
      </c>
      <c r="M110" s="75">
        <v>0</v>
      </c>
      <c r="N110" s="75">
        <v>3</v>
      </c>
      <c r="O110" s="75">
        <v>1</v>
      </c>
      <c r="P110" s="105">
        <f t="shared" si="3"/>
        <v>12</v>
      </c>
      <c r="Q110" s="105">
        <f t="shared" si="4"/>
        <v>3</v>
      </c>
      <c r="R110" s="105">
        <f t="shared" si="5"/>
        <v>15</v>
      </c>
    </row>
    <row r="111" spans="1:18" ht="35.1" customHeight="1">
      <c r="A111" s="239" t="s">
        <v>245</v>
      </c>
      <c r="B111" s="239"/>
      <c r="C111" s="75" t="s">
        <v>9</v>
      </c>
      <c r="D111" s="69">
        <v>0</v>
      </c>
      <c r="E111" s="69">
        <v>0</v>
      </c>
      <c r="F111" s="69">
        <v>0</v>
      </c>
      <c r="G111" s="69">
        <v>0</v>
      </c>
      <c r="H111" s="69">
        <v>0</v>
      </c>
      <c r="I111" s="69">
        <v>0</v>
      </c>
      <c r="J111" s="69">
        <v>3</v>
      </c>
      <c r="K111" s="69">
        <v>4</v>
      </c>
      <c r="L111" s="69">
        <v>0</v>
      </c>
      <c r="M111" s="69">
        <v>0</v>
      </c>
      <c r="N111" s="69">
        <v>3</v>
      </c>
      <c r="O111" s="69">
        <v>10</v>
      </c>
      <c r="P111" s="105">
        <f t="shared" si="3"/>
        <v>6</v>
      </c>
      <c r="Q111" s="105">
        <f t="shared" si="4"/>
        <v>14</v>
      </c>
      <c r="R111" s="105">
        <f t="shared" si="5"/>
        <v>20</v>
      </c>
    </row>
    <row r="112" spans="1:18" ht="35.1" customHeight="1">
      <c r="A112" s="239"/>
      <c r="B112" s="239"/>
      <c r="C112" s="75" t="s">
        <v>11</v>
      </c>
      <c r="D112" s="121">
        <v>0</v>
      </c>
      <c r="E112" s="121">
        <v>0</v>
      </c>
      <c r="F112" s="121">
        <v>0</v>
      </c>
      <c r="G112" s="121">
        <v>0</v>
      </c>
      <c r="H112" s="121">
        <v>0</v>
      </c>
      <c r="I112" s="121">
        <v>0</v>
      </c>
      <c r="J112" s="121">
        <v>0</v>
      </c>
      <c r="K112" s="121">
        <v>0</v>
      </c>
      <c r="L112" s="121">
        <v>5</v>
      </c>
      <c r="M112" s="121">
        <v>4</v>
      </c>
      <c r="N112" s="121">
        <v>4</v>
      </c>
      <c r="O112" s="121">
        <v>13</v>
      </c>
      <c r="P112" s="105">
        <f t="shared" ref="P112" si="6">D112+F112+H112+J112+L112+N112</f>
        <v>9</v>
      </c>
      <c r="Q112" s="105">
        <f t="shared" ref="Q112" si="7">E112+G112+I112+K112+M112+O112</f>
        <v>17</v>
      </c>
      <c r="R112" s="105">
        <f t="shared" ref="R112" si="8">SUM(P112:Q112)</f>
        <v>26</v>
      </c>
    </row>
    <row r="113" spans="1:18" ht="35.1" customHeight="1">
      <c r="A113" s="239" t="s">
        <v>246</v>
      </c>
      <c r="B113" s="239"/>
      <c r="C113" s="75" t="s">
        <v>9</v>
      </c>
      <c r="D113" s="69">
        <v>3</v>
      </c>
      <c r="E113" s="69">
        <v>0</v>
      </c>
      <c r="F113" s="69">
        <v>1</v>
      </c>
      <c r="G113" s="69">
        <v>1</v>
      </c>
      <c r="H113" s="69">
        <v>5</v>
      </c>
      <c r="I113" s="69">
        <v>1</v>
      </c>
      <c r="J113" s="69">
        <v>0</v>
      </c>
      <c r="K113" s="69">
        <v>0</v>
      </c>
      <c r="L113" s="69">
        <v>0</v>
      </c>
      <c r="M113" s="69">
        <v>0</v>
      </c>
      <c r="N113" s="69">
        <v>0</v>
      </c>
      <c r="O113" s="69">
        <v>0</v>
      </c>
      <c r="P113" s="105">
        <f t="shared" si="3"/>
        <v>9</v>
      </c>
      <c r="Q113" s="105">
        <f t="shared" si="4"/>
        <v>2</v>
      </c>
      <c r="R113" s="105">
        <f t="shared" si="5"/>
        <v>11</v>
      </c>
    </row>
    <row r="114" spans="1:18" ht="35.1" customHeight="1">
      <c r="A114" s="127" t="s">
        <v>13</v>
      </c>
      <c r="B114" s="127"/>
      <c r="C114" s="92" t="s">
        <v>8</v>
      </c>
      <c r="D114" s="105">
        <f t="shared" ref="D114:R114" si="9">D110+D109+D104+D102+D96+D94+D92+D87+D82+D75+D68+D66+D61+D56+D50+D49+D45+D40+D31+D27+D23+D18+D14+D10+D5</f>
        <v>413</v>
      </c>
      <c r="E114" s="105">
        <f t="shared" si="9"/>
        <v>49</v>
      </c>
      <c r="F114" s="105">
        <f t="shared" si="9"/>
        <v>417</v>
      </c>
      <c r="G114" s="105">
        <f t="shared" si="9"/>
        <v>79</v>
      </c>
      <c r="H114" s="105">
        <f t="shared" si="9"/>
        <v>533</v>
      </c>
      <c r="I114" s="105">
        <f t="shared" si="9"/>
        <v>172</v>
      </c>
      <c r="J114" s="105">
        <f t="shared" si="9"/>
        <v>641</v>
      </c>
      <c r="K114" s="105">
        <f t="shared" si="9"/>
        <v>427</v>
      </c>
      <c r="L114" s="105">
        <f t="shared" si="9"/>
        <v>51</v>
      </c>
      <c r="M114" s="105">
        <f t="shared" si="9"/>
        <v>8</v>
      </c>
      <c r="N114" s="105">
        <f t="shared" si="9"/>
        <v>220</v>
      </c>
      <c r="O114" s="105">
        <f t="shared" si="9"/>
        <v>310</v>
      </c>
      <c r="P114" s="105">
        <f t="shared" si="9"/>
        <v>2275</v>
      </c>
      <c r="Q114" s="105">
        <f t="shared" si="9"/>
        <v>1045</v>
      </c>
      <c r="R114" s="105">
        <f t="shared" si="9"/>
        <v>3320</v>
      </c>
    </row>
    <row r="115" spans="1:18" ht="35.1" customHeight="1">
      <c r="A115" s="127"/>
      <c r="B115" s="127"/>
      <c r="C115" s="92" t="s">
        <v>9</v>
      </c>
      <c r="D115" s="108">
        <f t="shared" ref="D115:O115" si="10">D113+D111+D103+D98+D95+D88+D83+D77+D76+D73+D69+D62+D57+D51+D46+D41+D36+D32+D28+D24+D19+D15+D11+D6</f>
        <v>294</v>
      </c>
      <c r="E115" s="108">
        <f t="shared" si="10"/>
        <v>26</v>
      </c>
      <c r="F115" s="108">
        <f t="shared" si="10"/>
        <v>299</v>
      </c>
      <c r="G115" s="108">
        <f t="shared" si="10"/>
        <v>36</v>
      </c>
      <c r="H115" s="108">
        <f t="shared" si="10"/>
        <v>397</v>
      </c>
      <c r="I115" s="108">
        <f t="shared" si="10"/>
        <v>66</v>
      </c>
      <c r="J115" s="108">
        <f t="shared" si="10"/>
        <v>182</v>
      </c>
      <c r="K115" s="108">
        <f t="shared" si="10"/>
        <v>107</v>
      </c>
      <c r="L115" s="108">
        <f t="shared" si="10"/>
        <v>3</v>
      </c>
      <c r="M115" s="108">
        <f t="shared" si="10"/>
        <v>1</v>
      </c>
      <c r="N115" s="108">
        <f t="shared" si="10"/>
        <v>264</v>
      </c>
      <c r="O115" s="108">
        <f t="shared" si="10"/>
        <v>303</v>
      </c>
      <c r="P115" s="105">
        <f t="shared" si="3"/>
        <v>1439</v>
      </c>
      <c r="Q115" s="105">
        <f t="shared" si="4"/>
        <v>539</v>
      </c>
      <c r="R115" s="105">
        <f t="shared" si="5"/>
        <v>1978</v>
      </c>
    </row>
    <row r="116" spans="1:18" ht="35.1" customHeight="1">
      <c r="A116" s="127"/>
      <c r="B116" s="127"/>
      <c r="C116" s="92" t="s">
        <v>10</v>
      </c>
      <c r="D116" s="108">
        <f t="shared" ref="D116:O116" si="11">D106+D99+D89+D84+D78+D70+D63+D58+D53+D52+D42+D37+D35+D33+D29+D25+D20+D16+D12+D7</f>
        <v>242</v>
      </c>
      <c r="E116" s="108">
        <f t="shared" si="11"/>
        <v>13</v>
      </c>
      <c r="F116" s="108">
        <f t="shared" si="11"/>
        <v>249</v>
      </c>
      <c r="G116" s="108">
        <f t="shared" si="11"/>
        <v>43</v>
      </c>
      <c r="H116" s="108">
        <f t="shared" si="11"/>
        <v>384</v>
      </c>
      <c r="I116" s="108">
        <f t="shared" si="11"/>
        <v>135</v>
      </c>
      <c r="J116" s="108">
        <f t="shared" si="11"/>
        <v>62</v>
      </c>
      <c r="K116" s="108">
        <f t="shared" si="11"/>
        <v>82</v>
      </c>
      <c r="L116" s="108">
        <f t="shared" si="11"/>
        <v>0</v>
      </c>
      <c r="M116" s="108">
        <f t="shared" si="11"/>
        <v>0</v>
      </c>
      <c r="N116" s="108">
        <f t="shared" si="11"/>
        <v>303</v>
      </c>
      <c r="O116" s="108">
        <f t="shared" si="11"/>
        <v>492</v>
      </c>
      <c r="P116" s="105">
        <f t="shared" si="3"/>
        <v>1240</v>
      </c>
      <c r="Q116" s="105">
        <f t="shared" si="4"/>
        <v>765</v>
      </c>
      <c r="R116" s="105">
        <f t="shared" si="5"/>
        <v>2005</v>
      </c>
    </row>
    <row r="117" spans="1:18" ht="35.1" customHeight="1">
      <c r="A117" s="127"/>
      <c r="B117" s="127"/>
      <c r="C117" s="92" t="s">
        <v>11</v>
      </c>
      <c r="D117" s="108">
        <f t="shared" ref="D117:R117" si="12">D112+D108+D107+D105+D100+D97+D90+D85+D79+D71+D64+D59+D54+D48+D43+D38+D34+D30+D26+D21+D17+D13+D8</f>
        <v>185</v>
      </c>
      <c r="E117" s="108">
        <f t="shared" si="12"/>
        <v>6</v>
      </c>
      <c r="F117" s="108">
        <f t="shared" si="12"/>
        <v>239</v>
      </c>
      <c r="G117" s="108">
        <f t="shared" si="12"/>
        <v>15</v>
      </c>
      <c r="H117" s="108">
        <f t="shared" si="12"/>
        <v>213</v>
      </c>
      <c r="I117" s="108">
        <f t="shared" si="12"/>
        <v>56</v>
      </c>
      <c r="J117" s="108">
        <f t="shared" si="12"/>
        <v>0</v>
      </c>
      <c r="K117" s="108">
        <f t="shared" si="12"/>
        <v>0</v>
      </c>
      <c r="L117" s="108">
        <f t="shared" si="12"/>
        <v>323</v>
      </c>
      <c r="M117" s="108">
        <f t="shared" si="12"/>
        <v>225</v>
      </c>
      <c r="N117" s="108">
        <f t="shared" si="12"/>
        <v>186</v>
      </c>
      <c r="O117" s="108">
        <f t="shared" si="12"/>
        <v>328</v>
      </c>
      <c r="P117" s="108">
        <f t="shared" si="12"/>
        <v>1146</v>
      </c>
      <c r="Q117" s="108">
        <f t="shared" si="12"/>
        <v>630</v>
      </c>
      <c r="R117" s="108">
        <f t="shared" si="12"/>
        <v>1776</v>
      </c>
    </row>
    <row r="118" spans="1:18" ht="35.1" customHeight="1">
      <c r="A118" s="127"/>
      <c r="B118" s="127"/>
      <c r="C118" s="92" t="s">
        <v>12</v>
      </c>
      <c r="D118" s="108">
        <f t="shared" ref="D118:R118" si="13">D101+D93+D91+D86+D81+D80+D74+D72+D67+D65+D60+D55+D47+D44+D39+D22+D9</f>
        <v>30</v>
      </c>
      <c r="E118" s="108">
        <f t="shared" si="13"/>
        <v>1</v>
      </c>
      <c r="F118" s="108">
        <f t="shared" si="13"/>
        <v>34</v>
      </c>
      <c r="G118" s="108">
        <f t="shared" si="13"/>
        <v>1</v>
      </c>
      <c r="H118" s="108">
        <f t="shared" si="13"/>
        <v>20</v>
      </c>
      <c r="I118" s="108">
        <f t="shared" si="13"/>
        <v>3</v>
      </c>
      <c r="J118" s="108">
        <f t="shared" si="13"/>
        <v>5</v>
      </c>
      <c r="K118" s="108">
        <f t="shared" si="13"/>
        <v>2</v>
      </c>
      <c r="L118" s="108">
        <f t="shared" si="13"/>
        <v>119</v>
      </c>
      <c r="M118" s="108">
        <f t="shared" si="13"/>
        <v>39</v>
      </c>
      <c r="N118" s="108">
        <f t="shared" si="13"/>
        <v>5</v>
      </c>
      <c r="O118" s="108">
        <f t="shared" si="13"/>
        <v>26</v>
      </c>
      <c r="P118" s="108">
        <f t="shared" si="13"/>
        <v>213</v>
      </c>
      <c r="Q118" s="108">
        <f t="shared" si="13"/>
        <v>72</v>
      </c>
      <c r="R118" s="108">
        <f t="shared" si="13"/>
        <v>285</v>
      </c>
    </row>
    <row r="119" spans="1:18" ht="35.1" customHeight="1">
      <c r="A119" s="127"/>
      <c r="B119" s="127"/>
      <c r="C119" s="92" t="s">
        <v>13</v>
      </c>
      <c r="D119" s="105">
        <f>SUM(D114:D118)</f>
        <v>1164</v>
      </c>
      <c r="E119" s="105">
        <f t="shared" ref="E119:O119" si="14">SUM(E114:E118)</f>
        <v>95</v>
      </c>
      <c r="F119" s="105">
        <f t="shared" si="14"/>
        <v>1238</v>
      </c>
      <c r="G119" s="105">
        <f t="shared" si="14"/>
        <v>174</v>
      </c>
      <c r="H119" s="105">
        <f t="shared" si="14"/>
        <v>1547</v>
      </c>
      <c r="I119" s="105">
        <f t="shared" si="14"/>
        <v>432</v>
      </c>
      <c r="J119" s="105">
        <f t="shared" si="14"/>
        <v>890</v>
      </c>
      <c r="K119" s="105">
        <f t="shared" si="14"/>
        <v>618</v>
      </c>
      <c r="L119" s="105">
        <f t="shared" si="14"/>
        <v>496</v>
      </c>
      <c r="M119" s="105">
        <f t="shared" si="14"/>
        <v>273</v>
      </c>
      <c r="N119" s="105">
        <f t="shared" si="14"/>
        <v>978</v>
      </c>
      <c r="O119" s="105">
        <f t="shared" si="14"/>
        <v>1459</v>
      </c>
      <c r="P119" s="105">
        <f t="shared" si="3"/>
        <v>6313</v>
      </c>
      <c r="Q119" s="105">
        <f t="shared" si="4"/>
        <v>3051</v>
      </c>
      <c r="R119" s="105">
        <f t="shared" si="5"/>
        <v>9364</v>
      </c>
    </row>
    <row r="120" spans="1:18" ht="35.1" customHeight="1"/>
    <row r="121" spans="1:18" ht="35.1" customHeight="1"/>
    <row r="122" spans="1:18" ht="35.1" customHeight="1"/>
    <row r="123" spans="1:18" ht="35.1" customHeight="1">
      <c r="A123" s="231" t="s">
        <v>260</v>
      </c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</row>
    <row r="124" spans="1:18" ht="35.1" customHeight="1">
      <c r="A124" s="127" t="s">
        <v>0</v>
      </c>
      <c r="B124" s="237"/>
      <c r="C124" s="127" t="s">
        <v>1</v>
      </c>
      <c r="D124" s="238" t="s">
        <v>241</v>
      </c>
      <c r="E124" s="238"/>
      <c r="F124" s="238"/>
      <c r="G124" s="238" t="s">
        <v>242</v>
      </c>
      <c r="H124" s="238"/>
      <c r="I124" s="238"/>
      <c r="J124" s="238" t="s">
        <v>243</v>
      </c>
      <c r="K124" s="238"/>
      <c r="L124" s="238"/>
    </row>
    <row r="125" spans="1:18" ht="35.1" customHeight="1">
      <c r="A125" s="237"/>
      <c r="B125" s="237"/>
      <c r="C125" s="237"/>
      <c r="D125" s="122" t="s">
        <v>238</v>
      </c>
      <c r="E125" s="122" t="s">
        <v>244</v>
      </c>
      <c r="F125" s="122" t="s">
        <v>124</v>
      </c>
      <c r="G125" s="122" t="s">
        <v>238</v>
      </c>
      <c r="H125" s="122" t="s">
        <v>244</v>
      </c>
      <c r="I125" s="122" t="s">
        <v>124</v>
      </c>
      <c r="J125" s="122" t="s">
        <v>238</v>
      </c>
      <c r="K125" s="122" t="s">
        <v>244</v>
      </c>
      <c r="L125" s="123" t="s">
        <v>124</v>
      </c>
    </row>
    <row r="126" spans="1:18" ht="35.1" customHeight="1">
      <c r="A126" s="126" t="s">
        <v>7</v>
      </c>
      <c r="B126" s="126"/>
      <c r="C126" s="75" t="s">
        <v>8</v>
      </c>
      <c r="D126" s="117">
        <v>71</v>
      </c>
      <c r="E126" s="117">
        <v>28</v>
      </c>
      <c r="F126" s="122">
        <f>SUM(D126:E126)</f>
        <v>99</v>
      </c>
      <c r="G126" s="117">
        <v>14</v>
      </c>
      <c r="H126" s="117">
        <v>11</v>
      </c>
      <c r="I126" s="122">
        <f>SUM(G126:H126)</f>
        <v>25</v>
      </c>
      <c r="J126" s="117">
        <v>0</v>
      </c>
      <c r="K126" s="117">
        <v>1</v>
      </c>
      <c r="L126" s="123">
        <f>SUM(J126:K126)</f>
        <v>1</v>
      </c>
    </row>
    <row r="127" spans="1:18" ht="35.1" customHeight="1">
      <c r="A127" s="126"/>
      <c r="B127" s="126"/>
      <c r="C127" s="75" t="s">
        <v>9</v>
      </c>
      <c r="D127" s="69">
        <v>63</v>
      </c>
      <c r="E127" s="69">
        <v>19</v>
      </c>
      <c r="F127" s="108">
        <f>SUM(D127:E127)</f>
        <v>82</v>
      </c>
      <c r="G127" s="77">
        <v>16</v>
      </c>
      <c r="H127" s="69">
        <v>4</v>
      </c>
      <c r="I127" s="108">
        <f>SUM(G127:H127)</f>
        <v>20</v>
      </c>
      <c r="J127" s="69">
        <v>2</v>
      </c>
      <c r="K127" s="69">
        <v>0</v>
      </c>
      <c r="L127" s="108">
        <f>SUM(J127:K127)</f>
        <v>2</v>
      </c>
    </row>
    <row r="128" spans="1:18" ht="35.1" customHeight="1">
      <c r="A128" s="126"/>
      <c r="B128" s="126"/>
      <c r="C128" s="75" t="s">
        <v>10</v>
      </c>
      <c r="D128" s="77">
        <v>9</v>
      </c>
      <c r="E128" s="69">
        <v>6</v>
      </c>
      <c r="F128" s="108">
        <f>SUM(D128:E128)</f>
        <v>15</v>
      </c>
      <c r="G128" s="77">
        <v>6</v>
      </c>
      <c r="H128" s="69">
        <v>2</v>
      </c>
      <c r="I128" s="108">
        <f>SUM(G128:H128)</f>
        <v>8</v>
      </c>
      <c r="J128" s="69">
        <v>6</v>
      </c>
      <c r="K128" s="69">
        <v>4</v>
      </c>
      <c r="L128" s="108">
        <f>SUM(J128:K128)</f>
        <v>10</v>
      </c>
    </row>
    <row r="129" spans="1:12" ht="35.1" customHeight="1">
      <c r="A129" s="126"/>
      <c r="B129" s="126"/>
      <c r="C129" s="75" t="s">
        <v>11</v>
      </c>
      <c r="D129" s="77">
        <v>26</v>
      </c>
      <c r="E129" s="77">
        <v>7</v>
      </c>
      <c r="F129" s="108">
        <f>E129+D129</f>
        <v>33</v>
      </c>
      <c r="G129" s="77">
        <v>1</v>
      </c>
      <c r="H129" s="77">
        <v>1</v>
      </c>
      <c r="I129" s="108">
        <f t="shared" ref="I129" si="15">SUM(G129:H129)</f>
        <v>2</v>
      </c>
      <c r="J129" s="77">
        <v>2</v>
      </c>
      <c r="K129" s="77">
        <v>2</v>
      </c>
      <c r="L129" s="108">
        <f>K129+J129</f>
        <v>4</v>
      </c>
    </row>
    <row r="130" spans="1:12" ht="35.1" customHeight="1">
      <c r="A130" s="126"/>
      <c r="B130" s="126"/>
      <c r="C130" s="75" t="s">
        <v>12</v>
      </c>
      <c r="D130" s="77">
        <v>4</v>
      </c>
      <c r="E130" s="77">
        <v>0</v>
      </c>
      <c r="F130" s="108">
        <f>E130+D130</f>
        <v>4</v>
      </c>
      <c r="G130" s="69">
        <v>2</v>
      </c>
      <c r="H130" s="69">
        <v>0</v>
      </c>
      <c r="I130" s="108">
        <f>H130+G130</f>
        <v>2</v>
      </c>
      <c r="J130" s="69">
        <v>0</v>
      </c>
      <c r="K130" s="69">
        <v>0</v>
      </c>
      <c r="L130" s="108">
        <f>K130+J130</f>
        <v>0</v>
      </c>
    </row>
    <row r="131" spans="1:12" ht="35.1" customHeight="1">
      <c r="A131" s="126" t="s">
        <v>14</v>
      </c>
      <c r="B131" s="126"/>
      <c r="C131" s="75" t="s">
        <v>8</v>
      </c>
      <c r="D131" s="117">
        <v>18</v>
      </c>
      <c r="E131" s="117">
        <v>5</v>
      </c>
      <c r="F131" s="122">
        <f t="shared" ref="F131" si="16">SUM(D131:E131)</f>
        <v>23</v>
      </c>
      <c r="G131" s="117">
        <v>5</v>
      </c>
      <c r="H131" s="117">
        <v>1</v>
      </c>
      <c r="I131" s="122">
        <f t="shared" ref="I131" si="17">SUM(G131:H131)</f>
        <v>6</v>
      </c>
      <c r="J131" s="117">
        <v>3</v>
      </c>
      <c r="K131" s="117">
        <v>1</v>
      </c>
      <c r="L131" s="123">
        <f t="shared" ref="L131" si="18">SUM(J131:K131)</f>
        <v>4</v>
      </c>
    </row>
    <row r="132" spans="1:12" ht="35.1" customHeight="1">
      <c r="A132" s="126"/>
      <c r="B132" s="126"/>
      <c r="C132" s="75" t="s">
        <v>9</v>
      </c>
      <c r="D132" s="69">
        <v>31</v>
      </c>
      <c r="E132" s="69">
        <v>6</v>
      </c>
      <c r="F132" s="108">
        <f t="shared" ref="F132" si="19">SUM(D132:E132)</f>
        <v>37</v>
      </c>
      <c r="G132" s="69">
        <v>3</v>
      </c>
      <c r="H132" s="69">
        <v>2</v>
      </c>
      <c r="I132" s="108">
        <f t="shared" ref="I132" si="20">SUM(G132:H132)</f>
        <v>5</v>
      </c>
      <c r="J132" s="69">
        <v>2</v>
      </c>
      <c r="K132" s="69">
        <v>0</v>
      </c>
      <c r="L132" s="108">
        <f t="shared" ref="L132" si="21">SUM(J132:K132)</f>
        <v>2</v>
      </c>
    </row>
    <row r="133" spans="1:12" ht="35.1" customHeight="1">
      <c r="A133" s="126"/>
      <c r="B133" s="126"/>
      <c r="C133" s="75" t="s">
        <v>10</v>
      </c>
      <c r="D133" s="69">
        <v>18</v>
      </c>
      <c r="E133" s="69">
        <v>2</v>
      </c>
      <c r="F133" s="108">
        <f t="shared" ref="F133" si="22">SUM(D133:E133)</f>
        <v>20</v>
      </c>
      <c r="G133" s="69">
        <v>1</v>
      </c>
      <c r="H133" s="69">
        <v>1</v>
      </c>
      <c r="I133" s="108">
        <f t="shared" ref="I133:I134" si="23">SUM(G133:H133)</f>
        <v>2</v>
      </c>
      <c r="J133" s="69">
        <v>2</v>
      </c>
      <c r="K133" s="69">
        <v>2</v>
      </c>
      <c r="L133" s="108">
        <f t="shared" ref="L133" si="24">SUM(J133:K133)</f>
        <v>4</v>
      </c>
    </row>
    <row r="134" spans="1:12" ht="35.1" customHeight="1">
      <c r="A134" s="126"/>
      <c r="B134" s="126"/>
      <c r="C134" s="75" t="s">
        <v>11</v>
      </c>
      <c r="D134" s="77">
        <v>23</v>
      </c>
      <c r="E134" s="77">
        <v>7</v>
      </c>
      <c r="F134" s="108">
        <f t="shared" ref="F134" si="25">E134+D134</f>
        <v>30</v>
      </c>
      <c r="G134" s="77">
        <v>2</v>
      </c>
      <c r="H134" s="77">
        <v>0</v>
      </c>
      <c r="I134" s="108">
        <f t="shared" si="23"/>
        <v>2</v>
      </c>
      <c r="J134" s="77">
        <v>2</v>
      </c>
      <c r="K134" s="77">
        <v>2</v>
      </c>
      <c r="L134" s="108">
        <f t="shared" ref="L134" si="26">K134+J134</f>
        <v>4</v>
      </c>
    </row>
    <row r="135" spans="1:12" ht="35.1" customHeight="1">
      <c r="A135" s="126" t="s">
        <v>15</v>
      </c>
      <c r="B135" s="126"/>
      <c r="C135" s="75" t="s">
        <v>8</v>
      </c>
      <c r="D135" s="117">
        <v>18</v>
      </c>
      <c r="E135" s="117">
        <v>17</v>
      </c>
      <c r="F135" s="122">
        <f t="shared" ref="F135" si="27">SUM(D135:E135)</f>
        <v>35</v>
      </c>
      <c r="G135" s="117">
        <v>6</v>
      </c>
      <c r="H135" s="117">
        <v>6</v>
      </c>
      <c r="I135" s="122">
        <f t="shared" ref="I135" si="28">SUM(G135:H135)</f>
        <v>12</v>
      </c>
      <c r="J135" s="117">
        <v>0</v>
      </c>
      <c r="K135" s="117">
        <v>0</v>
      </c>
      <c r="L135" s="123">
        <f t="shared" ref="L135" si="29">SUM(J135:K135)</f>
        <v>0</v>
      </c>
    </row>
    <row r="136" spans="1:12" ht="35.1" customHeight="1">
      <c r="A136" s="126"/>
      <c r="B136" s="126"/>
      <c r="C136" s="75" t="s">
        <v>9</v>
      </c>
      <c r="D136" s="69">
        <v>22</v>
      </c>
      <c r="E136" s="69">
        <v>7</v>
      </c>
      <c r="F136" s="108">
        <f t="shared" ref="F136" si="30">SUM(D136:E136)</f>
        <v>29</v>
      </c>
      <c r="G136" s="69">
        <v>1</v>
      </c>
      <c r="H136" s="69">
        <v>0</v>
      </c>
      <c r="I136" s="108">
        <f t="shared" ref="I136" si="31">SUM(G136:H136)</f>
        <v>1</v>
      </c>
      <c r="J136" s="69">
        <v>1</v>
      </c>
      <c r="K136" s="69">
        <v>0</v>
      </c>
      <c r="L136" s="108">
        <f t="shared" ref="L136" si="32">SUM(J136:K136)</f>
        <v>1</v>
      </c>
    </row>
    <row r="137" spans="1:12" ht="35.1" customHeight="1">
      <c r="A137" s="126"/>
      <c r="B137" s="126"/>
      <c r="C137" s="75" t="s">
        <v>10</v>
      </c>
      <c r="D137" s="69">
        <v>8</v>
      </c>
      <c r="E137" s="69">
        <v>30</v>
      </c>
      <c r="F137" s="108">
        <f t="shared" ref="F137" si="33">SUM(D137:E137)</f>
        <v>38</v>
      </c>
      <c r="G137" s="69">
        <v>2</v>
      </c>
      <c r="H137" s="69">
        <v>3</v>
      </c>
      <c r="I137" s="108">
        <f t="shared" ref="I137:I138" si="34">SUM(G137:H137)</f>
        <v>5</v>
      </c>
      <c r="J137" s="69">
        <v>1</v>
      </c>
      <c r="K137" s="69">
        <v>2</v>
      </c>
      <c r="L137" s="108">
        <f t="shared" ref="L137" si="35">SUM(J137:K137)</f>
        <v>3</v>
      </c>
    </row>
    <row r="138" spans="1:12" ht="35.1" customHeight="1">
      <c r="A138" s="126"/>
      <c r="B138" s="126"/>
      <c r="C138" s="75" t="s">
        <v>11</v>
      </c>
      <c r="D138" s="77">
        <v>13</v>
      </c>
      <c r="E138" s="77">
        <v>23</v>
      </c>
      <c r="F138" s="108">
        <f t="shared" ref="F138" si="36">E138+D138</f>
        <v>36</v>
      </c>
      <c r="G138" s="77">
        <v>2</v>
      </c>
      <c r="H138" s="77">
        <v>4</v>
      </c>
      <c r="I138" s="108">
        <f t="shared" si="34"/>
        <v>6</v>
      </c>
      <c r="J138" s="77">
        <v>0</v>
      </c>
      <c r="K138" s="77">
        <v>1</v>
      </c>
      <c r="L138" s="108">
        <f t="shared" ref="L138" si="37">K138+J138</f>
        <v>1</v>
      </c>
    </row>
    <row r="139" spans="1:12" ht="35.1" customHeight="1">
      <c r="A139" s="125" t="s">
        <v>16</v>
      </c>
      <c r="B139" s="125"/>
      <c r="C139" s="93" t="s">
        <v>8</v>
      </c>
      <c r="D139" s="117">
        <v>21</v>
      </c>
      <c r="E139" s="117">
        <v>5</v>
      </c>
      <c r="F139" s="122">
        <f t="shared" ref="F139" si="38">SUM(D139:E139)</f>
        <v>26</v>
      </c>
      <c r="G139" s="117">
        <v>1</v>
      </c>
      <c r="H139" s="117">
        <v>3</v>
      </c>
      <c r="I139" s="122">
        <f t="shared" ref="I139" si="39">SUM(G139:H139)</f>
        <v>4</v>
      </c>
      <c r="J139" s="117">
        <v>2</v>
      </c>
      <c r="K139" s="117">
        <v>0</v>
      </c>
      <c r="L139" s="123">
        <f t="shared" ref="L139" si="40">SUM(J139:K139)</f>
        <v>2</v>
      </c>
    </row>
    <row r="140" spans="1:12" ht="35.1" customHeight="1">
      <c r="A140" s="125"/>
      <c r="B140" s="125"/>
      <c r="C140" s="93" t="s">
        <v>9</v>
      </c>
      <c r="D140" s="69">
        <v>12</v>
      </c>
      <c r="E140" s="69">
        <v>1</v>
      </c>
      <c r="F140" s="108">
        <f t="shared" ref="F140" si="41">SUM(D140:E140)</f>
        <v>13</v>
      </c>
      <c r="G140" s="69">
        <v>1</v>
      </c>
      <c r="H140" s="69">
        <v>0</v>
      </c>
      <c r="I140" s="108">
        <f t="shared" ref="I140" si="42">SUM(G140:H140)</f>
        <v>1</v>
      </c>
      <c r="J140" s="69">
        <v>2</v>
      </c>
      <c r="K140" s="69">
        <v>0</v>
      </c>
      <c r="L140" s="108">
        <f t="shared" ref="L140" si="43">SUM(J140:K140)</f>
        <v>2</v>
      </c>
    </row>
    <row r="141" spans="1:12" ht="35.1" customHeight="1">
      <c r="A141" s="125"/>
      <c r="B141" s="125"/>
      <c r="C141" s="93" t="s">
        <v>10</v>
      </c>
      <c r="D141" s="69">
        <v>18</v>
      </c>
      <c r="E141" s="69">
        <v>15</v>
      </c>
      <c r="F141" s="108">
        <f t="shared" ref="F141" si="44">SUM(D141:E141)</f>
        <v>33</v>
      </c>
      <c r="G141" s="69">
        <v>3</v>
      </c>
      <c r="H141" s="69">
        <v>4</v>
      </c>
      <c r="I141" s="108">
        <f t="shared" ref="I141:I142" si="45">SUM(G141:H141)</f>
        <v>7</v>
      </c>
      <c r="J141" s="69">
        <v>1</v>
      </c>
      <c r="K141" s="69">
        <v>1</v>
      </c>
      <c r="L141" s="108">
        <f t="shared" ref="L141" si="46">SUM(J141:K141)</f>
        <v>2</v>
      </c>
    </row>
    <row r="142" spans="1:12" ht="35.1" customHeight="1">
      <c r="A142" s="125"/>
      <c r="B142" s="125"/>
      <c r="C142" s="93" t="s">
        <v>11</v>
      </c>
      <c r="D142" s="77">
        <v>12</v>
      </c>
      <c r="E142" s="77">
        <v>9</v>
      </c>
      <c r="F142" s="108">
        <f t="shared" ref="F142" si="47">E142+D142</f>
        <v>21</v>
      </c>
      <c r="G142" s="77">
        <v>1</v>
      </c>
      <c r="H142" s="77">
        <v>1</v>
      </c>
      <c r="I142" s="108">
        <f t="shared" si="45"/>
        <v>2</v>
      </c>
      <c r="J142" s="77">
        <v>0</v>
      </c>
      <c r="K142" s="77">
        <v>0</v>
      </c>
      <c r="L142" s="108">
        <f t="shared" ref="L142" si="48">K142+J142</f>
        <v>0</v>
      </c>
    </row>
    <row r="143" spans="1:12" ht="35.1" customHeight="1">
      <c r="A143" s="125"/>
      <c r="B143" s="125"/>
      <c r="C143" s="93" t="s">
        <v>107</v>
      </c>
      <c r="D143" s="69">
        <v>0</v>
      </c>
      <c r="E143" s="69">
        <v>0</v>
      </c>
      <c r="F143" s="108">
        <v>0</v>
      </c>
      <c r="G143" s="69">
        <v>0</v>
      </c>
      <c r="H143" s="69">
        <v>0</v>
      </c>
      <c r="I143" s="108">
        <v>0</v>
      </c>
      <c r="J143" s="69">
        <v>0</v>
      </c>
      <c r="K143" s="69">
        <v>0</v>
      </c>
      <c r="L143" s="108"/>
    </row>
    <row r="144" spans="1:12" ht="35.1" customHeight="1">
      <c r="A144" s="125" t="s">
        <v>47</v>
      </c>
      <c r="B144" s="125"/>
      <c r="C144" s="93" t="s">
        <v>8</v>
      </c>
      <c r="D144" s="117">
        <v>9</v>
      </c>
      <c r="E144" s="117">
        <v>11</v>
      </c>
      <c r="F144" s="122">
        <f t="shared" ref="F144" si="49">SUM(D144:E144)</f>
        <v>20</v>
      </c>
      <c r="G144" s="117">
        <v>3</v>
      </c>
      <c r="H144" s="117">
        <v>3</v>
      </c>
      <c r="I144" s="122">
        <f t="shared" ref="I144" si="50">SUM(G144:H144)</f>
        <v>6</v>
      </c>
      <c r="J144" s="117">
        <v>0</v>
      </c>
      <c r="K144" s="117">
        <v>0</v>
      </c>
      <c r="L144" s="123">
        <f t="shared" ref="L144" si="51">SUM(J144:K144)</f>
        <v>0</v>
      </c>
    </row>
    <row r="145" spans="1:12" ht="35.1" customHeight="1">
      <c r="A145" s="126"/>
      <c r="B145" s="126"/>
      <c r="C145" s="93" t="s">
        <v>9</v>
      </c>
      <c r="D145" s="69">
        <v>8</v>
      </c>
      <c r="E145" s="69">
        <v>10</v>
      </c>
      <c r="F145" s="108">
        <f t="shared" ref="F145" si="52">SUM(D145:E145)</f>
        <v>18</v>
      </c>
      <c r="G145" s="69">
        <v>7</v>
      </c>
      <c r="H145" s="69">
        <v>11</v>
      </c>
      <c r="I145" s="108">
        <f t="shared" ref="I145" si="53">SUM(G145:H145)</f>
        <v>18</v>
      </c>
      <c r="J145" s="69">
        <v>0</v>
      </c>
      <c r="K145" s="69">
        <v>0</v>
      </c>
      <c r="L145" s="108">
        <f t="shared" ref="L145" si="54">SUM(J145:K145)</f>
        <v>0</v>
      </c>
    </row>
    <row r="146" spans="1:12" ht="35.1" customHeight="1">
      <c r="A146" s="126"/>
      <c r="B146" s="126"/>
      <c r="C146" s="93" t="s">
        <v>10</v>
      </c>
      <c r="D146" s="69">
        <v>5</v>
      </c>
      <c r="E146" s="69">
        <v>7</v>
      </c>
      <c r="F146" s="108">
        <f t="shared" ref="F146" si="55">SUM(D146:E146)</f>
        <v>12</v>
      </c>
      <c r="G146" s="69">
        <v>0</v>
      </c>
      <c r="H146" s="69">
        <v>1</v>
      </c>
      <c r="I146" s="108">
        <f t="shared" ref="I146:I147" si="56">SUM(G146:H146)</f>
        <v>1</v>
      </c>
      <c r="J146" s="69">
        <v>0</v>
      </c>
      <c r="K146" s="69">
        <v>3</v>
      </c>
      <c r="L146" s="108">
        <f t="shared" ref="L146" si="57">SUM(J146:K146)</f>
        <v>3</v>
      </c>
    </row>
    <row r="147" spans="1:12" ht="35.1" customHeight="1">
      <c r="A147" s="126"/>
      <c r="B147" s="126"/>
      <c r="C147" s="75" t="s">
        <v>11</v>
      </c>
      <c r="D147" s="77">
        <v>3</v>
      </c>
      <c r="E147" s="77">
        <v>4</v>
      </c>
      <c r="F147" s="108">
        <f t="shared" ref="F147" si="58">E147+D147</f>
        <v>7</v>
      </c>
      <c r="G147" s="77">
        <v>0</v>
      </c>
      <c r="H147" s="77">
        <v>0</v>
      </c>
      <c r="I147" s="108">
        <f t="shared" si="56"/>
        <v>0</v>
      </c>
      <c r="J147" s="77">
        <v>0</v>
      </c>
      <c r="K147" s="77">
        <v>0</v>
      </c>
      <c r="L147" s="108">
        <f t="shared" ref="L147" si="59">K147+J147</f>
        <v>0</v>
      </c>
    </row>
    <row r="148" spans="1:12" ht="35.1" customHeight="1">
      <c r="A148" s="125" t="s">
        <v>114</v>
      </c>
      <c r="B148" s="125"/>
      <c r="C148" s="93" t="s">
        <v>8</v>
      </c>
      <c r="D148" s="117">
        <v>25</v>
      </c>
      <c r="E148" s="117">
        <v>3</v>
      </c>
      <c r="F148" s="122">
        <f t="shared" ref="F148" si="60">SUM(D148:E148)</f>
        <v>28</v>
      </c>
      <c r="G148" s="117">
        <v>9</v>
      </c>
      <c r="H148" s="117">
        <v>2</v>
      </c>
      <c r="I148" s="122">
        <f t="shared" ref="I148" si="61">SUM(G148:H148)</f>
        <v>11</v>
      </c>
      <c r="J148" s="117">
        <v>1</v>
      </c>
      <c r="K148" s="117">
        <v>1</v>
      </c>
      <c r="L148" s="123">
        <f t="shared" ref="L148" si="62">SUM(J148:K148)</f>
        <v>2</v>
      </c>
    </row>
    <row r="149" spans="1:12" ht="35.1" customHeight="1">
      <c r="A149" s="126"/>
      <c r="B149" s="126"/>
      <c r="C149" s="93" t="s">
        <v>9</v>
      </c>
      <c r="D149" s="69">
        <v>71</v>
      </c>
      <c r="E149" s="69">
        <v>13</v>
      </c>
      <c r="F149" s="108">
        <f t="shared" ref="F149" si="63">SUM(D149:E149)</f>
        <v>84</v>
      </c>
      <c r="G149" s="69">
        <v>11</v>
      </c>
      <c r="H149" s="69">
        <v>2</v>
      </c>
      <c r="I149" s="108">
        <f t="shared" ref="I149" si="64">SUM(G149:H149)</f>
        <v>13</v>
      </c>
      <c r="J149" s="69">
        <v>6</v>
      </c>
      <c r="K149" s="69">
        <v>3</v>
      </c>
      <c r="L149" s="108">
        <f t="shared" ref="L149" si="65">SUM(J149:K149)</f>
        <v>9</v>
      </c>
    </row>
    <row r="150" spans="1:12" ht="35.1" customHeight="1">
      <c r="A150" s="126"/>
      <c r="B150" s="126"/>
      <c r="C150" s="93" t="s">
        <v>10</v>
      </c>
      <c r="D150" s="69">
        <v>7</v>
      </c>
      <c r="E150" s="69">
        <v>9</v>
      </c>
      <c r="F150" s="108">
        <f t="shared" ref="F150" si="66">SUM(D150:E150)</f>
        <v>16</v>
      </c>
      <c r="G150" s="69">
        <v>0</v>
      </c>
      <c r="H150" s="69">
        <v>1</v>
      </c>
      <c r="I150" s="108">
        <f t="shared" ref="I150:I151" si="67">SUM(G150:H150)</f>
        <v>1</v>
      </c>
      <c r="J150" s="69">
        <v>0</v>
      </c>
      <c r="K150" s="69">
        <v>1</v>
      </c>
      <c r="L150" s="108">
        <f t="shared" ref="L150" si="68">SUM(J150:K150)</f>
        <v>1</v>
      </c>
    </row>
    <row r="151" spans="1:12" ht="35.1" customHeight="1">
      <c r="A151" s="126"/>
      <c r="B151" s="126"/>
      <c r="C151" s="93" t="s">
        <v>11</v>
      </c>
      <c r="D151" s="77">
        <v>38</v>
      </c>
      <c r="E151" s="77">
        <v>12</v>
      </c>
      <c r="F151" s="108">
        <f t="shared" ref="F151" si="69">E151+D151</f>
        <v>50</v>
      </c>
      <c r="G151" s="77">
        <v>4</v>
      </c>
      <c r="H151" s="77">
        <v>0</v>
      </c>
      <c r="I151" s="108">
        <f t="shared" si="67"/>
        <v>4</v>
      </c>
      <c r="J151" s="77">
        <v>4</v>
      </c>
      <c r="K151" s="77">
        <v>2</v>
      </c>
      <c r="L151" s="108">
        <f t="shared" ref="L151" si="70">K151+J151</f>
        <v>6</v>
      </c>
    </row>
    <row r="152" spans="1:12" ht="35.1" customHeight="1">
      <c r="A152" s="125" t="s">
        <v>49</v>
      </c>
      <c r="B152" s="125"/>
      <c r="C152" s="93" t="s">
        <v>8</v>
      </c>
      <c r="D152" s="117">
        <v>10</v>
      </c>
      <c r="E152" s="117">
        <v>7</v>
      </c>
      <c r="F152" s="122">
        <f t="shared" ref="F152" si="71">SUM(D152:E152)</f>
        <v>17</v>
      </c>
      <c r="G152" s="117">
        <v>3</v>
      </c>
      <c r="H152" s="117">
        <v>3</v>
      </c>
      <c r="I152" s="122">
        <f t="shared" ref="I152" si="72">SUM(G152:H152)</f>
        <v>6</v>
      </c>
      <c r="J152" s="117">
        <v>0</v>
      </c>
      <c r="K152" s="117">
        <v>0</v>
      </c>
      <c r="L152" s="123">
        <f t="shared" ref="L152" si="73">SUM(J152:K152)</f>
        <v>0</v>
      </c>
    </row>
    <row r="153" spans="1:12" ht="35.1" customHeight="1">
      <c r="A153" s="126"/>
      <c r="B153" s="126"/>
      <c r="C153" s="75" t="s">
        <v>9</v>
      </c>
      <c r="D153" s="69">
        <v>23</v>
      </c>
      <c r="E153" s="69">
        <v>13</v>
      </c>
      <c r="F153" s="108">
        <f t="shared" ref="F153" si="74">SUM(D153:E153)</f>
        <v>36</v>
      </c>
      <c r="G153" s="69">
        <v>4</v>
      </c>
      <c r="H153" s="69">
        <v>3</v>
      </c>
      <c r="I153" s="108">
        <f t="shared" ref="I153" si="75">SUM(G153:H153)</f>
        <v>7</v>
      </c>
      <c r="J153" s="69">
        <v>0</v>
      </c>
      <c r="K153" s="69">
        <v>0</v>
      </c>
      <c r="L153" s="108">
        <f t="shared" ref="L153" si="76">SUM(J153:K153)</f>
        <v>0</v>
      </c>
    </row>
    <row r="154" spans="1:12" ht="35.1" customHeight="1">
      <c r="A154" s="126"/>
      <c r="B154" s="126"/>
      <c r="C154" s="75" t="s">
        <v>10</v>
      </c>
      <c r="D154" s="69">
        <v>19</v>
      </c>
      <c r="E154" s="69">
        <v>9</v>
      </c>
      <c r="F154" s="108">
        <f t="shared" ref="F154" si="77">SUM(D154:E154)</f>
        <v>28</v>
      </c>
      <c r="G154" s="69">
        <v>3</v>
      </c>
      <c r="H154" s="69">
        <v>2</v>
      </c>
      <c r="I154" s="108">
        <f t="shared" ref="I154:I155" si="78">SUM(G154:H154)</f>
        <v>5</v>
      </c>
      <c r="J154" s="69">
        <v>0</v>
      </c>
      <c r="K154" s="69">
        <v>0</v>
      </c>
      <c r="L154" s="108">
        <f t="shared" ref="L154" si="79">SUM(J154:K154)</f>
        <v>0</v>
      </c>
    </row>
    <row r="155" spans="1:12" ht="35.1" customHeight="1">
      <c r="A155" s="126"/>
      <c r="B155" s="126"/>
      <c r="C155" s="75" t="s">
        <v>11</v>
      </c>
      <c r="D155" s="77">
        <v>19</v>
      </c>
      <c r="E155" s="77">
        <v>2</v>
      </c>
      <c r="F155" s="108">
        <f t="shared" ref="F155" si="80">E155+D155</f>
        <v>21</v>
      </c>
      <c r="G155" s="77">
        <v>0</v>
      </c>
      <c r="H155" s="77">
        <v>0</v>
      </c>
      <c r="I155" s="108">
        <f t="shared" si="78"/>
        <v>0</v>
      </c>
      <c r="J155" s="77">
        <v>1</v>
      </c>
      <c r="K155" s="77">
        <v>0</v>
      </c>
      <c r="L155" s="108">
        <f t="shared" ref="L155" si="81">K155+J155</f>
        <v>1</v>
      </c>
    </row>
    <row r="156" spans="1:12" ht="35.1" customHeight="1">
      <c r="A156" s="126" t="s">
        <v>130</v>
      </c>
      <c r="B156" s="126"/>
      <c r="C156" s="75" t="s">
        <v>134</v>
      </c>
      <c r="D156" s="69">
        <v>0</v>
      </c>
      <c r="E156" s="69">
        <v>0</v>
      </c>
      <c r="F156" s="108">
        <v>0</v>
      </c>
      <c r="G156" s="69">
        <v>0</v>
      </c>
      <c r="H156" s="69">
        <v>0</v>
      </c>
      <c r="I156" s="108">
        <v>0</v>
      </c>
      <c r="J156" s="69">
        <v>0</v>
      </c>
      <c r="K156" s="69">
        <v>0</v>
      </c>
      <c r="L156" s="108"/>
    </row>
    <row r="157" spans="1:12" ht="35.1" customHeight="1">
      <c r="A157" s="126" t="s">
        <v>18</v>
      </c>
      <c r="B157" s="126"/>
      <c r="C157" s="75" t="s">
        <v>9</v>
      </c>
      <c r="D157" s="69">
        <v>10</v>
      </c>
      <c r="E157" s="69">
        <v>4</v>
      </c>
      <c r="F157" s="108">
        <f t="shared" ref="F157" si="82">SUM(D157:E157)</f>
        <v>14</v>
      </c>
      <c r="G157" s="69">
        <v>10</v>
      </c>
      <c r="H157" s="69">
        <v>4</v>
      </c>
      <c r="I157" s="108">
        <f t="shared" ref="I157" si="83">SUM(G157:H157)</f>
        <v>14</v>
      </c>
      <c r="J157" s="69">
        <v>0</v>
      </c>
      <c r="K157" s="69">
        <v>0</v>
      </c>
      <c r="L157" s="108">
        <f t="shared" ref="L157" si="84">SUM(J157:K157)</f>
        <v>0</v>
      </c>
    </row>
    <row r="158" spans="1:12" ht="35.1" customHeight="1">
      <c r="A158" s="126"/>
      <c r="B158" s="126"/>
      <c r="C158" s="75" t="s">
        <v>134</v>
      </c>
      <c r="D158" s="69">
        <v>8</v>
      </c>
      <c r="E158" s="69">
        <v>4</v>
      </c>
      <c r="F158" s="108">
        <f t="shared" ref="F158" si="85">SUM(D158:E158)</f>
        <v>12</v>
      </c>
      <c r="G158" s="69">
        <v>2</v>
      </c>
      <c r="H158" s="69">
        <v>2</v>
      </c>
      <c r="I158" s="108">
        <f t="shared" ref="I158:I159" si="86">SUM(G158:H158)</f>
        <v>4</v>
      </c>
      <c r="J158" s="69">
        <v>0</v>
      </c>
      <c r="K158" s="69">
        <v>0</v>
      </c>
      <c r="L158" s="108">
        <f t="shared" ref="L158" si="87">SUM(J158:K158)</f>
        <v>0</v>
      </c>
    </row>
    <row r="159" spans="1:12" ht="35.1" customHeight="1">
      <c r="A159" s="125" t="s">
        <v>126</v>
      </c>
      <c r="B159" s="125"/>
      <c r="C159" s="93" t="s">
        <v>11</v>
      </c>
      <c r="D159" s="77">
        <v>33</v>
      </c>
      <c r="E159" s="77">
        <v>11</v>
      </c>
      <c r="F159" s="108">
        <f t="shared" ref="F159:F160" si="88">E159+D159</f>
        <v>44</v>
      </c>
      <c r="G159" s="77">
        <v>2</v>
      </c>
      <c r="H159" s="77">
        <v>0</v>
      </c>
      <c r="I159" s="108">
        <f t="shared" si="86"/>
        <v>2</v>
      </c>
      <c r="J159" s="77">
        <v>1</v>
      </c>
      <c r="K159" s="77">
        <v>0</v>
      </c>
      <c r="L159" s="108">
        <f t="shared" ref="L159:L160" si="89">K159+J159</f>
        <v>1</v>
      </c>
    </row>
    <row r="160" spans="1:12" ht="35.1" customHeight="1">
      <c r="A160" s="125"/>
      <c r="B160" s="125"/>
      <c r="C160" s="93" t="s">
        <v>12</v>
      </c>
      <c r="D160" s="77">
        <v>3</v>
      </c>
      <c r="E160" s="77">
        <v>0</v>
      </c>
      <c r="F160" s="108">
        <f t="shared" si="88"/>
        <v>3</v>
      </c>
      <c r="G160" s="69">
        <v>3</v>
      </c>
      <c r="H160" s="69">
        <v>0</v>
      </c>
      <c r="I160" s="108">
        <f t="shared" ref="I160" si="90">H160+G160</f>
        <v>3</v>
      </c>
      <c r="J160" s="69">
        <v>0</v>
      </c>
      <c r="K160" s="69">
        <v>0</v>
      </c>
      <c r="L160" s="108">
        <f t="shared" si="89"/>
        <v>0</v>
      </c>
    </row>
    <row r="161" spans="1:12" ht="35.1" customHeight="1">
      <c r="A161" s="125" t="s">
        <v>20</v>
      </c>
      <c r="B161" s="125"/>
      <c r="C161" s="93" t="s">
        <v>8</v>
      </c>
      <c r="D161" s="117">
        <v>2</v>
      </c>
      <c r="E161" s="117">
        <v>2</v>
      </c>
      <c r="F161" s="122">
        <f t="shared" ref="F161" si="91">SUM(D161:E161)</f>
        <v>4</v>
      </c>
      <c r="G161" s="117">
        <v>2</v>
      </c>
      <c r="H161" s="117">
        <v>2</v>
      </c>
      <c r="I161" s="122">
        <f t="shared" ref="I161" si="92">SUM(G161:H161)</f>
        <v>4</v>
      </c>
      <c r="J161" s="117">
        <v>4</v>
      </c>
      <c r="K161" s="117">
        <v>1</v>
      </c>
      <c r="L161" s="123">
        <f t="shared" ref="L161" si="93">SUM(J161:K161)</f>
        <v>5</v>
      </c>
    </row>
    <row r="162" spans="1:12" ht="35.1" customHeight="1">
      <c r="A162" s="126"/>
      <c r="B162" s="126"/>
      <c r="C162" s="75" t="s">
        <v>9</v>
      </c>
      <c r="D162" s="69">
        <v>21</v>
      </c>
      <c r="E162" s="69">
        <v>8</v>
      </c>
      <c r="F162" s="108">
        <f t="shared" ref="F162" si="94">SUM(D162:E162)</f>
        <v>29</v>
      </c>
      <c r="G162" s="69">
        <v>9</v>
      </c>
      <c r="H162" s="69">
        <v>2</v>
      </c>
      <c r="I162" s="108">
        <f t="shared" ref="I162" si="95">SUM(G162:H162)</f>
        <v>11</v>
      </c>
      <c r="J162" s="69">
        <v>2</v>
      </c>
      <c r="K162" s="69">
        <v>2</v>
      </c>
      <c r="L162" s="108">
        <f t="shared" ref="L162" si="96">SUM(J162:K162)</f>
        <v>4</v>
      </c>
    </row>
    <row r="163" spans="1:12" ht="35.1" customHeight="1">
      <c r="A163" s="126"/>
      <c r="B163" s="126"/>
      <c r="C163" s="75" t="s">
        <v>10</v>
      </c>
      <c r="D163" s="69">
        <v>10</v>
      </c>
      <c r="E163" s="69">
        <v>11</v>
      </c>
      <c r="F163" s="108">
        <f t="shared" ref="F163" si="97">SUM(D163:E163)</f>
        <v>21</v>
      </c>
      <c r="G163" s="69">
        <v>6</v>
      </c>
      <c r="H163" s="69">
        <v>3</v>
      </c>
      <c r="I163" s="108">
        <f t="shared" ref="I163:I164" si="98">SUM(G163:H163)</f>
        <v>9</v>
      </c>
      <c r="J163" s="69">
        <v>3</v>
      </c>
      <c r="K163" s="69">
        <v>2</v>
      </c>
      <c r="L163" s="108">
        <f t="shared" ref="L163" si="99">SUM(J163:K163)</f>
        <v>5</v>
      </c>
    </row>
    <row r="164" spans="1:12" ht="35.1" customHeight="1">
      <c r="A164" s="126"/>
      <c r="B164" s="126"/>
      <c r="C164" s="75" t="s">
        <v>11</v>
      </c>
      <c r="D164" s="77">
        <v>12</v>
      </c>
      <c r="E164" s="77">
        <v>12</v>
      </c>
      <c r="F164" s="108">
        <f t="shared" ref="F164:F165" si="100">E164+D164</f>
        <v>24</v>
      </c>
      <c r="G164" s="77">
        <v>1</v>
      </c>
      <c r="H164" s="77">
        <v>0</v>
      </c>
      <c r="I164" s="108">
        <f t="shared" si="98"/>
        <v>1</v>
      </c>
      <c r="J164" s="77">
        <v>0</v>
      </c>
      <c r="K164" s="77">
        <v>0</v>
      </c>
      <c r="L164" s="108">
        <f t="shared" ref="L164:L165" si="101">K164+J164</f>
        <v>0</v>
      </c>
    </row>
    <row r="165" spans="1:12" ht="35.1" customHeight="1">
      <c r="A165" s="126"/>
      <c r="B165" s="126"/>
      <c r="C165" s="75" t="s">
        <v>12</v>
      </c>
      <c r="D165" s="77">
        <v>14</v>
      </c>
      <c r="E165" s="77">
        <v>5</v>
      </c>
      <c r="F165" s="108">
        <f t="shared" si="100"/>
        <v>19</v>
      </c>
      <c r="G165" s="69">
        <v>13</v>
      </c>
      <c r="H165" s="69">
        <v>4</v>
      </c>
      <c r="I165" s="108">
        <f t="shared" ref="I165:I166" si="102">H165+G165</f>
        <v>17</v>
      </c>
      <c r="J165" s="69">
        <v>5</v>
      </c>
      <c r="K165" s="69">
        <v>1</v>
      </c>
      <c r="L165" s="108">
        <f t="shared" si="101"/>
        <v>6</v>
      </c>
    </row>
    <row r="166" spans="1:12" ht="35.1" customHeight="1">
      <c r="A166" s="125" t="s">
        <v>112</v>
      </c>
      <c r="B166" s="125"/>
      <c r="C166" s="93" t="s">
        <v>209</v>
      </c>
      <c r="D166" s="69">
        <v>0</v>
      </c>
      <c r="E166" s="69">
        <v>0</v>
      </c>
      <c r="F166" s="108">
        <v>0</v>
      </c>
      <c r="G166" s="69">
        <v>0</v>
      </c>
      <c r="H166" s="69">
        <v>0</v>
      </c>
      <c r="I166" s="108">
        <f t="shared" si="102"/>
        <v>0</v>
      </c>
      <c r="J166" s="69">
        <v>0</v>
      </c>
      <c r="K166" s="69">
        <v>0</v>
      </c>
      <c r="L166" s="108"/>
    </row>
    <row r="167" spans="1:12" ht="35.1" customHeight="1">
      <c r="A167" s="126"/>
      <c r="B167" s="126"/>
      <c r="C167" s="75" t="s">
        <v>200</v>
      </c>
      <c r="D167" s="69">
        <v>0</v>
      </c>
      <c r="E167" s="69">
        <v>0</v>
      </c>
      <c r="F167" s="108">
        <f t="shared" ref="F167" si="103">SUM(D167:E167)</f>
        <v>0</v>
      </c>
      <c r="G167" s="69">
        <v>0</v>
      </c>
      <c r="H167" s="69">
        <v>2</v>
      </c>
      <c r="I167" s="108">
        <f t="shared" ref="I167" si="104">SUM(G167:H167)</f>
        <v>2</v>
      </c>
      <c r="J167" s="69">
        <v>0</v>
      </c>
      <c r="K167" s="69">
        <v>0</v>
      </c>
      <c r="L167" s="108">
        <f t="shared" ref="L167" si="105">SUM(J167:K167)</f>
        <v>0</v>
      </c>
    </row>
    <row r="168" spans="1:12" ht="35.1" customHeight="1">
      <c r="A168" s="126"/>
      <c r="B168" s="126"/>
      <c r="C168" s="75" t="s">
        <v>219</v>
      </c>
      <c r="D168" s="69">
        <v>0</v>
      </c>
      <c r="E168" s="69">
        <v>0</v>
      </c>
      <c r="F168" s="108">
        <v>0</v>
      </c>
      <c r="G168" s="69">
        <v>0</v>
      </c>
      <c r="H168" s="69">
        <v>0</v>
      </c>
      <c r="I168" s="108">
        <v>0</v>
      </c>
      <c r="J168" s="69">
        <v>0</v>
      </c>
      <c r="K168" s="69">
        <v>0</v>
      </c>
      <c r="L168" s="108"/>
    </row>
    <row r="169" spans="1:12" ht="35.1" customHeight="1">
      <c r="A169" s="126" t="s">
        <v>28</v>
      </c>
      <c r="B169" s="126"/>
      <c r="C169" s="75" t="s">
        <v>11</v>
      </c>
      <c r="D169" s="77">
        <v>29</v>
      </c>
      <c r="E169" s="77">
        <v>5</v>
      </c>
      <c r="F169" s="108">
        <v>0</v>
      </c>
      <c r="G169" s="77">
        <v>3</v>
      </c>
      <c r="H169" s="77">
        <v>1</v>
      </c>
      <c r="I169" s="108">
        <f t="shared" ref="I169" si="106">SUM(G169:H169)</f>
        <v>4</v>
      </c>
      <c r="J169" s="77">
        <v>5</v>
      </c>
      <c r="K169" s="77">
        <v>0</v>
      </c>
      <c r="L169" s="108">
        <f t="shared" ref="L169" si="107">K169+J169</f>
        <v>5</v>
      </c>
    </row>
    <row r="170" spans="1:12" ht="35.1" customHeight="1">
      <c r="A170" s="125" t="s">
        <v>26</v>
      </c>
      <c r="B170" s="125"/>
      <c r="C170" s="93" t="s">
        <v>8</v>
      </c>
      <c r="D170" s="117">
        <v>31</v>
      </c>
      <c r="E170" s="117">
        <v>34</v>
      </c>
      <c r="F170" s="122">
        <f t="shared" ref="F170:F171" si="108">SUM(D170:E170)</f>
        <v>65</v>
      </c>
      <c r="G170" s="117">
        <v>7</v>
      </c>
      <c r="H170" s="117">
        <v>10</v>
      </c>
      <c r="I170" s="122">
        <f t="shared" ref="I170:I171" si="109">SUM(G170:H170)</f>
        <v>17</v>
      </c>
      <c r="J170" s="117">
        <v>2</v>
      </c>
      <c r="K170" s="117">
        <v>1</v>
      </c>
      <c r="L170" s="123">
        <f t="shared" ref="L170:L171" si="110">SUM(J170:K170)</f>
        <v>3</v>
      </c>
    </row>
    <row r="171" spans="1:12" ht="35.1" customHeight="1">
      <c r="A171" s="125"/>
      <c r="B171" s="125"/>
      <c r="C171" s="93" t="s">
        <v>204</v>
      </c>
      <c r="D171" s="117">
        <v>4</v>
      </c>
      <c r="E171" s="117">
        <v>1</v>
      </c>
      <c r="F171" s="122">
        <f t="shared" si="108"/>
        <v>5</v>
      </c>
      <c r="G171" s="117">
        <v>4</v>
      </c>
      <c r="H171" s="117">
        <v>0</v>
      </c>
      <c r="I171" s="122">
        <f t="shared" si="109"/>
        <v>4</v>
      </c>
      <c r="J171" s="117">
        <v>0</v>
      </c>
      <c r="K171" s="117">
        <v>0</v>
      </c>
      <c r="L171" s="123">
        <f t="shared" si="110"/>
        <v>0</v>
      </c>
    </row>
    <row r="172" spans="1:12" ht="35.1" customHeight="1">
      <c r="A172" s="126"/>
      <c r="B172" s="126"/>
      <c r="C172" s="75" t="s">
        <v>9</v>
      </c>
      <c r="D172" s="69">
        <v>16</v>
      </c>
      <c r="E172" s="69">
        <v>16</v>
      </c>
      <c r="F172" s="108">
        <f t="shared" ref="F172" si="111">SUM(D172:E172)</f>
        <v>32</v>
      </c>
      <c r="G172" s="69">
        <v>1</v>
      </c>
      <c r="H172" s="69">
        <v>2</v>
      </c>
      <c r="I172" s="108">
        <f t="shared" ref="I172" si="112">SUM(G172:H172)</f>
        <v>3</v>
      </c>
      <c r="J172" s="69">
        <v>4</v>
      </c>
      <c r="K172" s="69">
        <v>2</v>
      </c>
      <c r="L172" s="108">
        <f t="shared" ref="L172" si="113">SUM(J172:K172)</f>
        <v>6</v>
      </c>
    </row>
    <row r="173" spans="1:12" ht="35.1" customHeight="1">
      <c r="A173" s="126"/>
      <c r="B173" s="126"/>
      <c r="C173" s="75" t="s">
        <v>10</v>
      </c>
      <c r="D173" s="69">
        <v>29</v>
      </c>
      <c r="E173" s="69">
        <v>40</v>
      </c>
      <c r="F173" s="108">
        <f t="shared" ref="F173" si="114">SUM(D173:E173)</f>
        <v>69</v>
      </c>
      <c r="G173" s="69">
        <v>8</v>
      </c>
      <c r="H173" s="69">
        <v>6</v>
      </c>
      <c r="I173" s="108">
        <f t="shared" ref="I173" si="115">SUM(G173:H173)</f>
        <v>14</v>
      </c>
      <c r="J173" s="69">
        <v>11</v>
      </c>
      <c r="K173" s="69">
        <v>4</v>
      </c>
      <c r="L173" s="108">
        <f t="shared" ref="L173" si="116">SUM(J173:K173)</f>
        <v>15</v>
      </c>
    </row>
    <row r="174" spans="1:12" ht="35.1" customHeight="1">
      <c r="A174" s="126"/>
      <c r="B174" s="126"/>
      <c r="C174" s="75" t="s">
        <v>134</v>
      </c>
      <c r="D174" s="69">
        <v>6</v>
      </c>
      <c r="E174" s="69">
        <v>4</v>
      </c>
      <c r="F174" s="108">
        <f t="shared" ref="F174" si="117">SUM(D174:E174)</f>
        <v>10</v>
      </c>
      <c r="G174" s="69">
        <v>3</v>
      </c>
      <c r="H174" s="69">
        <v>0</v>
      </c>
      <c r="I174" s="108">
        <f t="shared" ref="I174:I175" si="118">SUM(G174:H174)</f>
        <v>3</v>
      </c>
      <c r="J174" s="69">
        <v>0</v>
      </c>
      <c r="K174" s="69">
        <v>0</v>
      </c>
      <c r="L174" s="108">
        <f t="shared" ref="L174" si="119">SUM(J174:K174)</f>
        <v>0</v>
      </c>
    </row>
    <row r="175" spans="1:12" ht="35.1" customHeight="1">
      <c r="A175" s="126"/>
      <c r="B175" s="126"/>
      <c r="C175" s="75" t="s">
        <v>11</v>
      </c>
      <c r="D175" s="77">
        <v>2</v>
      </c>
      <c r="E175" s="77">
        <v>1</v>
      </c>
      <c r="F175" s="108">
        <f t="shared" ref="F175:F176" si="120">E175+D175</f>
        <v>3</v>
      </c>
      <c r="G175" s="77">
        <v>1</v>
      </c>
      <c r="H175" s="77">
        <v>0</v>
      </c>
      <c r="I175" s="108">
        <f t="shared" si="118"/>
        <v>1</v>
      </c>
      <c r="J175" s="77">
        <v>0</v>
      </c>
      <c r="K175" s="77">
        <v>0</v>
      </c>
      <c r="L175" s="108">
        <f t="shared" ref="L175:L176" si="121">K175+J175</f>
        <v>0</v>
      </c>
    </row>
    <row r="176" spans="1:12" ht="35.1" customHeight="1">
      <c r="A176" s="126"/>
      <c r="B176" s="126"/>
      <c r="C176" s="75" t="s">
        <v>12</v>
      </c>
      <c r="D176" s="77">
        <v>0</v>
      </c>
      <c r="E176" s="77">
        <v>1</v>
      </c>
      <c r="F176" s="108">
        <f t="shared" si="120"/>
        <v>1</v>
      </c>
      <c r="G176" s="69">
        <v>0</v>
      </c>
      <c r="H176" s="69">
        <v>1</v>
      </c>
      <c r="I176" s="108">
        <f t="shared" ref="I176" si="122">H176+G176</f>
        <v>1</v>
      </c>
      <c r="J176" s="69">
        <v>0</v>
      </c>
      <c r="K176" s="69">
        <v>0</v>
      </c>
      <c r="L176" s="108">
        <f t="shared" si="121"/>
        <v>0</v>
      </c>
    </row>
    <row r="177" spans="1:12" ht="35.1" customHeight="1">
      <c r="A177" s="125" t="s">
        <v>221</v>
      </c>
      <c r="B177" s="125"/>
      <c r="C177" s="93" t="s">
        <v>8</v>
      </c>
      <c r="D177" s="117">
        <v>42</v>
      </c>
      <c r="E177" s="117">
        <v>92</v>
      </c>
      <c r="F177" s="122">
        <f t="shared" ref="F177" si="123">SUM(D177:E177)</f>
        <v>134</v>
      </c>
      <c r="G177" s="117">
        <v>6</v>
      </c>
      <c r="H177" s="117">
        <v>11</v>
      </c>
      <c r="I177" s="122">
        <f t="shared" ref="I177" si="124">SUM(G177:H177)</f>
        <v>17</v>
      </c>
      <c r="J177" s="117">
        <v>4</v>
      </c>
      <c r="K177" s="117">
        <v>3</v>
      </c>
      <c r="L177" s="123">
        <f t="shared" ref="L177" si="125">SUM(J177:K177)</f>
        <v>7</v>
      </c>
    </row>
    <row r="178" spans="1:12" ht="35.1" customHeight="1">
      <c r="A178" s="125"/>
      <c r="B178" s="125"/>
      <c r="C178" s="93" t="s">
        <v>9</v>
      </c>
      <c r="D178" s="69">
        <v>50</v>
      </c>
      <c r="E178" s="69">
        <v>64</v>
      </c>
      <c r="F178" s="108">
        <f t="shared" ref="F178" si="126">SUM(D178:E178)</f>
        <v>114</v>
      </c>
      <c r="G178" s="69">
        <v>7</v>
      </c>
      <c r="H178" s="69">
        <v>15</v>
      </c>
      <c r="I178" s="108">
        <f t="shared" ref="I178" si="127">SUM(G178:H178)</f>
        <v>22</v>
      </c>
      <c r="J178" s="69">
        <v>3</v>
      </c>
      <c r="K178" s="69">
        <v>2</v>
      </c>
      <c r="L178" s="108">
        <f t="shared" ref="L178" si="128">SUM(J178:K178)</f>
        <v>5</v>
      </c>
    </row>
    <row r="179" spans="1:12" ht="35.1" customHeight="1">
      <c r="A179" s="125"/>
      <c r="B179" s="125"/>
      <c r="C179" s="93" t="s">
        <v>10</v>
      </c>
      <c r="D179" s="69">
        <v>13</v>
      </c>
      <c r="E179" s="69">
        <v>28</v>
      </c>
      <c r="F179" s="108">
        <f t="shared" ref="F179" si="129">SUM(D179:E179)</f>
        <v>41</v>
      </c>
      <c r="G179" s="69">
        <v>6</v>
      </c>
      <c r="H179" s="69">
        <v>11</v>
      </c>
      <c r="I179" s="108">
        <f t="shared" ref="I179" si="130">SUM(G179:H179)</f>
        <v>17</v>
      </c>
      <c r="J179" s="69">
        <v>3</v>
      </c>
      <c r="K179" s="69">
        <v>11</v>
      </c>
      <c r="L179" s="108">
        <f t="shared" ref="L179" si="131">SUM(J179:K179)</f>
        <v>14</v>
      </c>
    </row>
    <row r="180" spans="1:12" ht="35.1" customHeight="1">
      <c r="A180" s="125"/>
      <c r="B180" s="125"/>
      <c r="C180" s="93" t="s">
        <v>11</v>
      </c>
      <c r="D180" s="77">
        <v>27</v>
      </c>
      <c r="E180" s="77">
        <v>50</v>
      </c>
      <c r="F180" s="108">
        <f t="shared" ref="F180:F181" si="132">E180+D180</f>
        <v>77</v>
      </c>
      <c r="G180" s="77">
        <v>6</v>
      </c>
      <c r="H180" s="77">
        <v>8</v>
      </c>
      <c r="I180" s="108">
        <f>SUM(G180:H180)</f>
        <v>14</v>
      </c>
      <c r="J180" s="77">
        <v>4</v>
      </c>
      <c r="K180" s="77">
        <v>3</v>
      </c>
      <c r="L180" s="108">
        <f t="shared" ref="L180:L181" si="133">K180+J180</f>
        <v>7</v>
      </c>
    </row>
    <row r="181" spans="1:12" ht="35.1" customHeight="1">
      <c r="A181" s="125"/>
      <c r="B181" s="125"/>
      <c r="C181" s="93" t="s">
        <v>12</v>
      </c>
      <c r="D181" s="77">
        <v>28</v>
      </c>
      <c r="E181" s="77">
        <v>10</v>
      </c>
      <c r="F181" s="108">
        <f t="shared" si="132"/>
        <v>38</v>
      </c>
      <c r="G181" s="69">
        <v>28</v>
      </c>
      <c r="H181" s="69">
        <v>10</v>
      </c>
      <c r="I181" s="108">
        <f t="shared" ref="I181" si="134">H181+G181</f>
        <v>38</v>
      </c>
      <c r="J181" s="69">
        <v>0</v>
      </c>
      <c r="K181" s="69">
        <v>0</v>
      </c>
      <c r="L181" s="108">
        <f t="shared" si="133"/>
        <v>0</v>
      </c>
    </row>
    <row r="182" spans="1:12" ht="35.1" customHeight="1">
      <c r="A182" s="125" t="s">
        <v>202</v>
      </c>
      <c r="B182" s="125"/>
      <c r="C182" s="93" t="s">
        <v>204</v>
      </c>
      <c r="D182" s="117">
        <v>2</v>
      </c>
      <c r="E182" s="117">
        <v>0</v>
      </c>
      <c r="F182" s="122">
        <f t="shared" ref="F182" si="135">SUM(D182:E182)</f>
        <v>2</v>
      </c>
      <c r="G182" s="117">
        <v>2</v>
      </c>
      <c r="H182" s="117">
        <v>0</v>
      </c>
      <c r="I182" s="122">
        <f t="shared" ref="I182" si="136">SUM(G182:H182)</f>
        <v>2</v>
      </c>
      <c r="J182" s="117">
        <v>0</v>
      </c>
      <c r="K182" s="117">
        <v>0</v>
      </c>
      <c r="L182" s="123">
        <f t="shared" ref="L182" si="137">SUM(J182:K182)</f>
        <v>0</v>
      </c>
    </row>
    <row r="183" spans="1:12" ht="35.1" customHeight="1">
      <c r="A183" s="125"/>
      <c r="B183" s="125"/>
      <c r="C183" s="93" t="s">
        <v>127</v>
      </c>
      <c r="D183" s="69">
        <v>0</v>
      </c>
      <c r="E183" s="69">
        <v>0</v>
      </c>
      <c r="F183" s="108">
        <f t="shared" ref="F183" si="138">SUM(D183:E183)</f>
        <v>0</v>
      </c>
      <c r="G183" s="69">
        <v>0</v>
      </c>
      <c r="H183" s="69">
        <v>0</v>
      </c>
      <c r="I183" s="108">
        <f t="shared" ref="I183:I184" si="139">SUM(G183:H183)</f>
        <v>0</v>
      </c>
      <c r="J183" s="69">
        <v>0</v>
      </c>
      <c r="K183" s="69">
        <v>0</v>
      </c>
      <c r="L183" s="108">
        <f t="shared" ref="L183" si="140">SUM(J183:K183)</f>
        <v>0</v>
      </c>
    </row>
    <row r="184" spans="1:12" ht="35.1" customHeight="1">
      <c r="A184" s="125"/>
      <c r="B184" s="125"/>
      <c r="C184" s="93" t="s">
        <v>134</v>
      </c>
      <c r="D184" s="69">
        <v>0</v>
      </c>
      <c r="E184" s="69">
        <v>0</v>
      </c>
      <c r="F184" s="108">
        <v>0</v>
      </c>
      <c r="G184" s="69">
        <v>0</v>
      </c>
      <c r="H184" s="69">
        <v>0</v>
      </c>
      <c r="I184" s="108">
        <f t="shared" si="139"/>
        <v>0</v>
      </c>
      <c r="J184" s="69">
        <v>0</v>
      </c>
      <c r="K184" s="69">
        <v>0</v>
      </c>
      <c r="L184" s="108"/>
    </row>
    <row r="185" spans="1:12" ht="35.1" customHeight="1">
      <c r="A185" s="125"/>
      <c r="B185" s="125"/>
      <c r="C185" s="93" t="s">
        <v>205</v>
      </c>
      <c r="D185" s="77">
        <v>10</v>
      </c>
      <c r="E185" s="77">
        <v>14</v>
      </c>
      <c r="F185" s="108">
        <f t="shared" ref="F185:F186" si="141">E185+D185</f>
        <v>24</v>
      </c>
      <c r="G185" s="77">
        <v>0</v>
      </c>
      <c r="H185" s="77">
        <v>0</v>
      </c>
      <c r="I185" s="108">
        <f t="shared" ref="I185" si="142">SUM(G185:H185)</f>
        <v>0</v>
      </c>
      <c r="J185" s="77">
        <v>0</v>
      </c>
      <c r="K185" s="77">
        <v>0</v>
      </c>
      <c r="L185" s="108">
        <f t="shared" ref="L185:L186" si="143">K185+J185</f>
        <v>0</v>
      </c>
    </row>
    <row r="186" spans="1:12" ht="35.1" customHeight="1">
      <c r="A186" s="125"/>
      <c r="B186" s="125"/>
      <c r="C186" s="93" t="s">
        <v>206</v>
      </c>
      <c r="D186" s="77">
        <v>1</v>
      </c>
      <c r="E186" s="77">
        <v>0</v>
      </c>
      <c r="F186" s="108">
        <f t="shared" si="141"/>
        <v>1</v>
      </c>
      <c r="G186" s="69">
        <v>0</v>
      </c>
      <c r="H186" s="69">
        <v>0</v>
      </c>
      <c r="I186" s="108">
        <f t="shared" ref="I186" si="144">H186+G186</f>
        <v>0</v>
      </c>
      <c r="J186" s="69">
        <v>0</v>
      </c>
      <c r="K186" s="69">
        <v>0</v>
      </c>
      <c r="L186" s="108">
        <f t="shared" si="143"/>
        <v>0</v>
      </c>
    </row>
    <row r="187" spans="1:12" ht="35.1" customHeight="1">
      <c r="A187" s="125" t="s">
        <v>208</v>
      </c>
      <c r="B187" s="125"/>
      <c r="C187" s="93" t="s">
        <v>209</v>
      </c>
      <c r="D187" s="117">
        <v>1</v>
      </c>
      <c r="E187" s="117">
        <v>0</v>
      </c>
      <c r="F187" s="122">
        <f t="shared" ref="F187" si="145">SUM(D187:E187)</f>
        <v>1</v>
      </c>
      <c r="G187" s="117">
        <v>1</v>
      </c>
      <c r="H187" s="117">
        <v>0</v>
      </c>
      <c r="I187" s="122">
        <f t="shared" ref="I187" si="146">SUM(G187:H187)</f>
        <v>1</v>
      </c>
      <c r="J187" s="117">
        <v>0</v>
      </c>
      <c r="K187" s="117">
        <v>0</v>
      </c>
      <c r="L187" s="123">
        <f t="shared" ref="L187" si="147">SUM(J187:K187)</f>
        <v>0</v>
      </c>
    </row>
    <row r="188" spans="1:12" ht="35.1" customHeight="1">
      <c r="A188" s="125"/>
      <c r="B188" s="125"/>
      <c r="C188" s="93" t="s">
        <v>211</v>
      </c>
      <c r="D188" s="77">
        <v>0</v>
      </c>
      <c r="E188" s="77">
        <v>1</v>
      </c>
      <c r="F188" s="108">
        <f t="shared" ref="F188" si="148">E188+D188</f>
        <v>1</v>
      </c>
      <c r="G188" s="69">
        <v>0</v>
      </c>
      <c r="H188" s="69">
        <v>0</v>
      </c>
      <c r="I188" s="108">
        <f t="shared" ref="I188" si="149">H188+G188</f>
        <v>0</v>
      </c>
      <c r="J188" s="69">
        <v>0</v>
      </c>
      <c r="K188" s="69">
        <v>0</v>
      </c>
      <c r="L188" s="108">
        <f t="shared" ref="L188" si="150">K188+J188</f>
        <v>0</v>
      </c>
    </row>
    <row r="189" spans="1:12" ht="35.1" customHeight="1">
      <c r="A189" s="125" t="s">
        <v>136</v>
      </c>
      <c r="B189" s="125"/>
      <c r="C189" s="93" t="s">
        <v>8</v>
      </c>
      <c r="D189" s="117">
        <v>35</v>
      </c>
      <c r="E189" s="117">
        <v>30</v>
      </c>
      <c r="F189" s="122">
        <f t="shared" ref="F189" si="151">SUM(D189:E189)</f>
        <v>65</v>
      </c>
      <c r="G189" s="117">
        <v>7</v>
      </c>
      <c r="H189" s="117">
        <v>4</v>
      </c>
      <c r="I189" s="122">
        <f t="shared" ref="I189" si="152">SUM(G189:H189)</f>
        <v>11</v>
      </c>
      <c r="J189" s="117">
        <v>3</v>
      </c>
      <c r="K189" s="117">
        <v>0</v>
      </c>
      <c r="L189" s="123">
        <f t="shared" ref="L189" si="153">SUM(J189:K189)</f>
        <v>3</v>
      </c>
    </row>
    <row r="190" spans="1:12" ht="35.1" customHeight="1">
      <c r="A190" s="125"/>
      <c r="B190" s="125"/>
      <c r="C190" s="93" t="s">
        <v>9</v>
      </c>
      <c r="D190" s="69">
        <v>21</v>
      </c>
      <c r="E190" s="69">
        <v>20</v>
      </c>
      <c r="F190" s="108">
        <f t="shared" ref="F190" si="154">SUM(D190:E190)</f>
        <v>41</v>
      </c>
      <c r="G190" s="69">
        <v>3</v>
      </c>
      <c r="H190" s="69">
        <v>4</v>
      </c>
      <c r="I190" s="108">
        <f t="shared" ref="I190" si="155">SUM(G190:H190)</f>
        <v>7</v>
      </c>
      <c r="J190" s="69">
        <v>2</v>
      </c>
      <c r="K190" s="69">
        <v>1</v>
      </c>
      <c r="L190" s="108">
        <f t="shared" ref="L190" si="156">SUM(J190:K190)</f>
        <v>3</v>
      </c>
    </row>
    <row r="191" spans="1:12" ht="35.1" customHeight="1">
      <c r="A191" s="125"/>
      <c r="B191" s="125"/>
      <c r="C191" s="93" t="s">
        <v>10</v>
      </c>
      <c r="D191" s="69">
        <v>20</v>
      </c>
      <c r="E191" s="69">
        <v>26</v>
      </c>
      <c r="F191" s="108">
        <f t="shared" ref="F191" si="157">SUM(D191:E191)</f>
        <v>46</v>
      </c>
      <c r="G191" s="69">
        <v>7</v>
      </c>
      <c r="H191" s="69">
        <v>8</v>
      </c>
      <c r="I191" s="108">
        <f t="shared" ref="I191" si="158">SUM(G191:H191)</f>
        <v>15</v>
      </c>
      <c r="J191" s="69">
        <v>0</v>
      </c>
      <c r="K191" s="69">
        <v>3</v>
      </c>
      <c r="L191" s="108">
        <f t="shared" ref="L191" si="159">SUM(J191:K191)</f>
        <v>3</v>
      </c>
    </row>
    <row r="192" spans="1:12" ht="35.1" customHeight="1">
      <c r="A192" s="125"/>
      <c r="B192" s="125"/>
      <c r="C192" s="93" t="s">
        <v>11</v>
      </c>
      <c r="D192" s="77">
        <v>18</v>
      </c>
      <c r="E192" s="77">
        <v>11</v>
      </c>
      <c r="F192" s="108">
        <f t="shared" ref="F192:F193" si="160">E192+D192</f>
        <v>29</v>
      </c>
      <c r="G192" s="77">
        <v>1</v>
      </c>
      <c r="H192" s="77">
        <v>1</v>
      </c>
      <c r="I192" s="108">
        <f t="shared" ref="I192" si="161">SUM(G192:H192)</f>
        <v>2</v>
      </c>
      <c r="J192" s="77">
        <v>0</v>
      </c>
      <c r="K192" s="77">
        <v>0</v>
      </c>
      <c r="L192" s="108">
        <f t="shared" ref="L192:L193" si="162">K192+J192</f>
        <v>0</v>
      </c>
    </row>
    <row r="193" spans="1:12" ht="35.1" customHeight="1">
      <c r="A193" s="125"/>
      <c r="B193" s="125"/>
      <c r="C193" s="93" t="s">
        <v>12</v>
      </c>
      <c r="D193" s="77">
        <v>19</v>
      </c>
      <c r="E193" s="77">
        <v>1</v>
      </c>
      <c r="F193" s="108">
        <f t="shared" si="160"/>
        <v>20</v>
      </c>
      <c r="G193" s="69">
        <v>19</v>
      </c>
      <c r="H193" s="69">
        <v>1</v>
      </c>
      <c r="I193" s="108">
        <f t="shared" ref="I193" si="163">H193+G193</f>
        <v>20</v>
      </c>
      <c r="J193" s="69">
        <v>0</v>
      </c>
      <c r="K193" s="69">
        <v>0</v>
      </c>
      <c r="L193" s="108">
        <f t="shared" si="162"/>
        <v>0</v>
      </c>
    </row>
    <row r="194" spans="1:12" ht="35.1" customHeight="1">
      <c r="A194" s="126" t="s">
        <v>111</v>
      </c>
      <c r="B194" s="126"/>
      <c r="C194" s="75" t="s">
        <v>200</v>
      </c>
      <c r="D194" s="69">
        <v>0</v>
      </c>
      <c r="E194" s="69">
        <v>0</v>
      </c>
      <c r="F194" s="108">
        <f t="shared" ref="F194" si="164">SUM(D194:E194)</f>
        <v>0</v>
      </c>
      <c r="G194" s="69">
        <v>0</v>
      </c>
      <c r="H194" s="69">
        <v>0</v>
      </c>
      <c r="I194" s="108">
        <f t="shared" ref="I194:I195" si="165">SUM(G194:H194)</f>
        <v>0</v>
      </c>
      <c r="J194" s="69">
        <v>0</v>
      </c>
      <c r="K194" s="69">
        <v>0</v>
      </c>
      <c r="L194" s="108">
        <f t="shared" ref="L194" si="166">SUM(J194:K194)</f>
        <v>0</v>
      </c>
    </row>
    <row r="195" spans="1:12" ht="35.1" customHeight="1">
      <c r="A195" s="126"/>
      <c r="B195" s="126"/>
      <c r="C195" s="75" t="s">
        <v>218</v>
      </c>
      <c r="D195" s="69">
        <v>0</v>
      </c>
      <c r="E195" s="69">
        <v>0</v>
      </c>
      <c r="F195" s="108">
        <v>0</v>
      </c>
      <c r="G195" s="69">
        <v>0</v>
      </c>
      <c r="H195" s="69">
        <v>0</v>
      </c>
      <c r="I195" s="108">
        <f t="shared" si="165"/>
        <v>0</v>
      </c>
      <c r="J195" s="69">
        <v>0</v>
      </c>
      <c r="K195" s="69">
        <v>0</v>
      </c>
      <c r="L195" s="108"/>
    </row>
    <row r="196" spans="1:12" ht="35.1" customHeight="1">
      <c r="A196" s="125" t="s">
        <v>35</v>
      </c>
      <c r="B196" s="125"/>
      <c r="C196" s="93" t="s">
        <v>8</v>
      </c>
      <c r="D196" s="117">
        <v>26</v>
      </c>
      <c r="E196" s="117">
        <v>20</v>
      </c>
      <c r="F196" s="122">
        <f t="shared" ref="F196" si="167">SUM(D196:E196)</f>
        <v>46</v>
      </c>
      <c r="G196" s="117">
        <v>6</v>
      </c>
      <c r="H196" s="117">
        <v>3</v>
      </c>
      <c r="I196" s="122">
        <f t="shared" ref="I196" si="168">SUM(G196:H196)</f>
        <v>9</v>
      </c>
      <c r="J196" s="117">
        <v>0</v>
      </c>
      <c r="K196" s="117">
        <v>1</v>
      </c>
      <c r="L196" s="123">
        <f t="shared" ref="L196" si="169">SUM(J196:K196)</f>
        <v>1</v>
      </c>
    </row>
    <row r="197" spans="1:12" ht="35.1" customHeight="1">
      <c r="A197" s="126"/>
      <c r="B197" s="126"/>
      <c r="C197" s="75" t="s">
        <v>9</v>
      </c>
      <c r="D197" s="69">
        <v>6</v>
      </c>
      <c r="E197" s="69">
        <v>2</v>
      </c>
      <c r="F197" s="108">
        <f t="shared" ref="F197:F198" si="170">SUM(D197:E197)</f>
        <v>8</v>
      </c>
      <c r="G197" s="69">
        <v>9</v>
      </c>
      <c r="H197" s="69">
        <v>1</v>
      </c>
      <c r="I197" s="108">
        <f t="shared" ref="I197:I198" si="171">SUM(G197:H197)</f>
        <v>10</v>
      </c>
      <c r="J197" s="69">
        <v>0</v>
      </c>
      <c r="K197" s="69">
        <v>1</v>
      </c>
      <c r="L197" s="108">
        <f t="shared" ref="L197:L198" si="172">SUM(J197:K197)</f>
        <v>1</v>
      </c>
    </row>
    <row r="198" spans="1:12" ht="35.1" customHeight="1">
      <c r="A198" s="126"/>
      <c r="B198" s="126"/>
      <c r="C198" s="75" t="s">
        <v>200</v>
      </c>
      <c r="D198" s="69">
        <v>0</v>
      </c>
      <c r="E198" s="69">
        <v>0</v>
      </c>
      <c r="F198" s="108">
        <f t="shared" si="170"/>
        <v>0</v>
      </c>
      <c r="G198" s="69">
        <v>0</v>
      </c>
      <c r="H198" s="69">
        <v>0</v>
      </c>
      <c r="I198" s="108">
        <f t="shared" si="171"/>
        <v>0</v>
      </c>
      <c r="J198" s="69">
        <v>0</v>
      </c>
      <c r="K198" s="69">
        <v>0</v>
      </c>
      <c r="L198" s="108">
        <f t="shared" si="172"/>
        <v>0</v>
      </c>
    </row>
    <row r="199" spans="1:12" ht="35.1" customHeight="1">
      <c r="A199" s="126"/>
      <c r="B199" s="126"/>
      <c r="C199" s="75" t="s">
        <v>10</v>
      </c>
      <c r="D199" s="69">
        <v>3</v>
      </c>
      <c r="E199" s="69">
        <v>2</v>
      </c>
      <c r="F199" s="108">
        <f t="shared" ref="F199" si="173">SUM(D199:E199)</f>
        <v>5</v>
      </c>
      <c r="G199" s="69">
        <v>1</v>
      </c>
      <c r="H199" s="69">
        <v>1</v>
      </c>
      <c r="I199" s="108">
        <f t="shared" ref="I199" si="174">SUM(G199:H199)</f>
        <v>2</v>
      </c>
      <c r="J199" s="69">
        <v>0</v>
      </c>
      <c r="K199" s="69">
        <v>0</v>
      </c>
      <c r="L199" s="108">
        <f t="shared" ref="L199" si="175">SUM(J199:K199)</f>
        <v>0</v>
      </c>
    </row>
    <row r="200" spans="1:12" ht="35.1" customHeight="1">
      <c r="A200" s="126"/>
      <c r="B200" s="126"/>
      <c r="C200" s="75" t="s">
        <v>11</v>
      </c>
      <c r="D200" s="77">
        <v>3</v>
      </c>
      <c r="E200" s="77">
        <v>1</v>
      </c>
      <c r="F200" s="108">
        <f t="shared" ref="F200:F202" si="176">E200+D200</f>
        <v>4</v>
      </c>
      <c r="G200" s="77">
        <v>2</v>
      </c>
      <c r="H200" s="77">
        <v>0</v>
      </c>
      <c r="I200" s="108">
        <f t="shared" ref="I200" si="177">SUM(G200:H200)</f>
        <v>2</v>
      </c>
      <c r="J200" s="77">
        <v>0</v>
      </c>
      <c r="K200" s="77">
        <v>0</v>
      </c>
      <c r="L200" s="108">
        <f t="shared" ref="L200:L202" si="178">K200+J200</f>
        <v>0</v>
      </c>
    </row>
    <row r="201" spans="1:12" ht="35.1" customHeight="1">
      <c r="A201" s="126"/>
      <c r="B201" s="126"/>
      <c r="C201" s="75" t="s">
        <v>12</v>
      </c>
      <c r="D201" s="77">
        <v>3</v>
      </c>
      <c r="E201" s="77">
        <v>1</v>
      </c>
      <c r="F201" s="108">
        <f t="shared" si="176"/>
        <v>4</v>
      </c>
      <c r="G201" s="69">
        <v>3</v>
      </c>
      <c r="H201" s="69">
        <v>0</v>
      </c>
      <c r="I201" s="108">
        <f t="shared" ref="I201:I202" si="179">H201+G201</f>
        <v>3</v>
      </c>
      <c r="J201" s="69">
        <v>0</v>
      </c>
      <c r="K201" s="69">
        <v>0</v>
      </c>
      <c r="L201" s="108">
        <f t="shared" si="178"/>
        <v>0</v>
      </c>
    </row>
    <row r="202" spans="1:12" ht="35.1" customHeight="1">
      <c r="A202" s="126"/>
      <c r="B202" s="126"/>
      <c r="C202" s="75" t="s">
        <v>206</v>
      </c>
      <c r="D202" s="77">
        <v>1</v>
      </c>
      <c r="E202" s="77">
        <v>0</v>
      </c>
      <c r="F202" s="108">
        <f t="shared" si="176"/>
        <v>1</v>
      </c>
      <c r="G202" s="69">
        <v>0</v>
      </c>
      <c r="H202" s="69">
        <v>0</v>
      </c>
      <c r="I202" s="108">
        <f t="shared" si="179"/>
        <v>0</v>
      </c>
      <c r="J202" s="69">
        <v>0</v>
      </c>
      <c r="K202" s="69">
        <v>0</v>
      </c>
      <c r="L202" s="108">
        <f t="shared" si="178"/>
        <v>0</v>
      </c>
    </row>
    <row r="203" spans="1:12" ht="35.1" customHeight="1">
      <c r="A203" s="125" t="s">
        <v>213</v>
      </c>
      <c r="B203" s="125"/>
      <c r="C203" s="93" t="s">
        <v>8</v>
      </c>
      <c r="D203" s="117">
        <v>12</v>
      </c>
      <c r="E203" s="117">
        <v>42</v>
      </c>
      <c r="F203" s="122">
        <f t="shared" ref="F203" si="180">SUM(D203:E203)</f>
        <v>54</v>
      </c>
      <c r="G203" s="117">
        <v>2</v>
      </c>
      <c r="H203" s="117">
        <v>4</v>
      </c>
      <c r="I203" s="122">
        <f t="shared" ref="I203" si="181">SUM(G203:H203)</f>
        <v>6</v>
      </c>
      <c r="J203" s="117">
        <v>4</v>
      </c>
      <c r="K203" s="117">
        <v>3</v>
      </c>
      <c r="L203" s="123">
        <f t="shared" ref="L203" si="182">SUM(J203:K203)</f>
        <v>7</v>
      </c>
    </row>
    <row r="204" spans="1:12" ht="35.1" customHeight="1">
      <c r="A204" s="125"/>
      <c r="B204" s="125"/>
      <c r="C204" s="93" t="s">
        <v>9</v>
      </c>
      <c r="D204" s="69">
        <v>10</v>
      </c>
      <c r="E204" s="69">
        <v>22</v>
      </c>
      <c r="F204" s="108">
        <f t="shared" ref="F204" si="183">SUM(D204:E204)</f>
        <v>32</v>
      </c>
      <c r="G204" s="69">
        <v>3</v>
      </c>
      <c r="H204" s="69">
        <v>10</v>
      </c>
      <c r="I204" s="108">
        <f t="shared" ref="I204" si="184">SUM(G204:H204)</f>
        <v>13</v>
      </c>
      <c r="J204" s="69">
        <v>0</v>
      </c>
      <c r="K204" s="69">
        <v>0</v>
      </c>
      <c r="L204" s="108">
        <f t="shared" ref="L204" si="185">SUM(J204:K204)</f>
        <v>0</v>
      </c>
    </row>
    <row r="205" spans="1:12" ht="35.1" customHeight="1">
      <c r="A205" s="125"/>
      <c r="B205" s="125"/>
      <c r="C205" s="93" t="s">
        <v>10</v>
      </c>
      <c r="D205" s="69">
        <v>7</v>
      </c>
      <c r="E205" s="69">
        <v>34</v>
      </c>
      <c r="F205" s="108">
        <f t="shared" ref="F205" si="186">SUM(D205:E205)</f>
        <v>41</v>
      </c>
      <c r="G205" s="69">
        <v>3</v>
      </c>
      <c r="H205" s="69">
        <v>9</v>
      </c>
      <c r="I205" s="108">
        <f t="shared" ref="I205" si="187">SUM(G205:H205)</f>
        <v>12</v>
      </c>
      <c r="J205" s="69">
        <v>0</v>
      </c>
      <c r="K205" s="69">
        <v>7</v>
      </c>
      <c r="L205" s="108">
        <f t="shared" ref="L205" si="188">SUM(J205:K205)</f>
        <v>7</v>
      </c>
    </row>
    <row r="206" spans="1:12" ht="35.1" customHeight="1">
      <c r="A206" s="125"/>
      <c r="B206" s="125"/>
      <c r="C206" s="93" t="s">
        <v>11</v>
      </c>
      <c r="D206" s="77">
        <v>9</v>
      </c>
      <c r="E206" s="77">
        <v>34</v>
      </c>
      <c r="F206" s="108">
        <f t="shared" ref="F206:F207" si="189">E206+D206</f>
        <v>43</v>
      </c>
      <c r="G206" s="77">
        <v>1</v>
      </c>
      <c r="H206" s="77">
        <v>5</v>
      </c>
      <c r="I206" s="108">
        <f t="shared" ref="I206" si="190">SUM(G206:H206)</f>
        <v>6</v>
      </c>
      <c r="J206" s="77">
        <v>2</v>
      </c>
      <c r="K206" s="77">
        <v>0</v>
      </c>
      <c r="L206" s="108">
        <f t="shared" ref="L206:L207" si="191">K206+J206</f>
        <v>2</v>
      </c>
    </row>
    <row r="207" spans="1:12" ht="35.1" customHeight="1">
      <c r="A207" s="125"/>
      <c r="B207" s="125"/>
      <c r="C207" s="93" t="s">
        <v>12</v>
      </c>
      <c r="D207" s="77">
        <v>9</v>
      </c>
      <c r="E207" s="77">
        <v>11</v>
      </c>
      <c r="F207" s="108">
        <f t="shared" si="189"/>
        <v>20</v>
      </c>
      <c r="G207" s="69">
        <v>9</v>
      </c>
      <c r="H207" s="69">
        <v>11</v>
      </c>
      <c r="I207" s="108">
        <f t="shared" ref="I207" si="192">H207+G207</f>
        <v>20</v>
      </c>
      <c r="J207" s="69">
        <v>0</v>
      </c>
      <c r="K207" s="69">
        <v>0</v>
      </c>
      <c r="L207" s="108">
        <f t="shared" si="191"/>
        <v>0</v>
      </c>
    </row>
    <row r="208" spans="1:12" ht="35.1" customHeight="1">
      <c r="A208" s="125" t="s">
        <v>215</v>
      </c>
      <c r="B208" s="125"/>
      <c r="C208" s="93" t="s">
        <v>220</v>
      </c>
      <c r="D208" s="117">
        <v>2</v>
      </c>
      <c r="E208" s="117">
        <v>1</v>
      </c>
      <c r="F208" s="122">
        <f t="shared" ref="F208" si="193">SUM(D208:E208)</f>
        <v>3</v>
      </c>
      <c r="G208" s="117">
        <v>1</v>
      </c>
      <c r="H208" s="117">
        <v>1</v>
      </c>
      <c r="I208" s="122">
        <f t="shared" ref="I208:I209" si="194">SUM(G208:H208)</f>
        <v>2</v>
      </c>
      <c r="J208" s="117">
        <v>0</v>
      </c>
      <c r="K208" s="117">
        <v>0</v>
      </c>
      <c r="L208" s="123">
        <f t="shared" ref="L208" si="195">SUM(J208:K208)</f>
        <v>0</v>
      </c>
    </row>
    <row r="209" spans="1:13" ht="35.1" customHeight="1">
      <c r="A209" s="125"/>
      <c r="B209" s="125"/>
      <c r="C209" s="93" t="s">
        <v>127</v>
      </c>
      <c r="D209" s="69">
        <v>0</v>
      </c>
      <c r="E209" s="69">
        <v>0</v>
      </c>
      <c r="F209" s="108">
        <v>0</v>
      </c>
      <c r="G209" s="69">
        <v>0</v>
      </c>
      <c r="H209" s="69">
        <v>0</v>
      </c>
      <c r="I209" s="108">
        <f t="shared" si="194"/>
        <v>0</v>
      </c>
      <c r="J209" s="69">
        <v>0</v>
      </c>
      <c r="K209" s="69">
        <v>0</v>
      </c>
      <c r="L209" s="108"/>
    </row>
    <row r="210" spans="1:13" ht="35.1" customHeight="1">
      <c r="A210" s="125"/>
      <c r="B210" s="125"/>
      <c r="C210" s="93" t="s">
        <v>201</v>
      </c>
      <c r="D210" s="69">
        <v>4</v>
      </c>
      <c r="E210" s="69">
        <v>6</v>
      </c>
      <c r="F210" s="108">
        <f t="shared" ref="F210" si="196">SUM(D210:E210)</f>
        <v>10</v>
      </c>
      <c r="G210" s="69">
        <v>2</v>
      </c>
      <c r="H210" s="69">
        <v>1</v>
      </c>
      <c r="I210" s="108">
        <f t="shared" ref="I210" si="197">SUM(G210:H210)</f>
        <v>3</v>
      </c>
      <c r="J210" s="69">
        <v>0</v>
      </c>
      <c r="K210" s="69">
        <v>0</v>
      </c>
      <c r="L210" s="108">
        <f t="shared" ref="L210" si="198">SUM(J210:K210)</f>
        <v>0</v>
      </c>
    </row>
    <row r="211" spans="1:13" ht="35.1" customHeight="1">
      <c r="A211" s="125"/>
      <c r="B211" s="125"/>
      <c r="C211" s="93" t="s">
        <v>205</v>
      </c>
      <c r="D211" s="77">
        <v>3</v>
      </c>
      <c r="E211" s="77">
        <v>1</v>
      </c>
      <c r="F211" s="108">
        <f t="shared" ref="F211:F212" si="199">E211+D211</f>
        <v>4</v>
      </c>
      <c r="G211" s="77">
        <v>0</v>
      </c>
      <c r="H211" s="77">
        <v>0</v>
      </c>
      <c r="I211" s="108">
        <f t="shared" ref="I211" si="200">SUM(G211:H211)</f>
        <v>0</v>
      </c>
      <c r="J211" s="77">
        <v>0</v>
      </c>
      <c r="K211" s="77">
        <v>0</v>
      </c>
      <c r="L211" s="108">
        <f t="shared" ref="L211:L212" si="201">K211+J211</f>
        <v>0</v>
      </c>
      <c r="M211" s="124"/>
    </row>
    <row r="212" spans="1:13" ht="35.1" customHeight="1">
      <c r="A212" s="125"/>
      <c r="B212" s="125"/>
      <c r="C212" s="93" t="s">
        <v>219</v>
      </c>
      <c r="D212" s="77">
        <v>1</v>
      </c>
      <c r="E212" s="77">
        <v>0</v>
      </c>
      <c r="F212" s="108">
        <f t="shared" si="199"/>
        <v>1</v>
      </c>
      <c r="G212" s="69">
        <v>0</v>
      </c>
      <c r="H212" s="69">
        <v>0</v>
      </c>
      <c r="I212" s="108">
        <f t="shared" ref="I212" si="202">H212+G212</f>
        <v>0</v>
      </c>
      <c r="J212" s="69">
        <v>0</v>
      </c>
      <c r="K212" s="69">
        <v>0</v>
      </c>
      <c r="L212" s="108">
        <f t="shared" si="201"/>
        <v>0</v>
      </c>
    </row>
    <row r="213" spans="1:13" ht="35.1" customHeight="1">
      <c r="A213" s="125" t="s">
        <v>216</v>
      </c>
      <c r="B213" s="125"/>
      <c r="C213" s="93" t="s">
        <v>217</v>
      </c>
      <c r="D213" s="117">
        <v>0</v>
      </c>
      <c r="E213" s="117">
        <v>0</v>
      </c>
      <c r="F213" s="122">
        <f t="shared" ref="F213" si="203">SUM(D213:E213)</f>
        <v>0</v>
      </c>
      <c r="G213" s="117">
        <v>0</v>
      </c>
      <c r="H213" s="117">
        <v>0</v>
      </c>
      <c r="I213" s="122">
        <f t="shared" ref="I213" si="204">SUM(G213:H213)</f>
        <v>0</v>
      </c>
      <c r="J213" s="117">
        <v>0</v>
      </c>
      <c r="K213" s="117">
        <v>0</v>
      </c>
      <c r="L213" s="123">
        <f t="shared" ref="L213" si="205">SUM(J213:K213)</f>
        <v>0</v>
      </c>
    </row>
    <row r="214" spans="1:13" ht="35.1" customHeight="1">
      <c r="A214" s="125"/>
      <c r="B214" s="125"/>
      <c r="C214" s="93" t="s">
        <v>218</v>
      </c>
      <c r="D214" s="77">
        <v>1</v>
      </c>
      <c r="E214" s="77">
        <v>0</v>
      </c>
      <c r="F214" s="108">
        <f t="shared" ref="F214" si="206">E214+D214</f>
        <v>1</v>
      </c>
      <c r="G214" s="69">
        <v>0</v>
      </c>
      <c r="H214" s="69">
        <v>0</v>
      </c>
      <c r="I214" s="108">
        <f t="shared" ref="I214" si="207">H214+G214</f>
        <v>0</v>
      </c>
      <c r="J214" s="69">
        <v>0</v>
      </c>
      <c r="K214" s="69">
        <v>0</v>
      </c>
      <c r="L214" s="108">
        <f t="shared" ref="L214" si="208">K214+J214</f>
        <v>0</v>
      </c>
    </row>
    <row r="215" spans="1:13" ht="35.1" customHeight="1">
      <c r="A215" s="125" t="s">
        <v>38</v>
      </c>
      <c r="B215" s="125"/>
      <c r="C215" s="93" t="s">
        <v>8</v>
      </c>
      <c r="D215" s="117">
        <v>5</v>
      </c>
      <c r="E215" s="117">
        <v>2</v>
      </c>
      <c r="F215" s="122">
        <f t="shared" ref="F215" si="209">SUM(D215:E215)</f>
        <v>7</v>
      </c>
      <c r="G215" s="117">
        <v>0</v>
      </c>
      <c r="H215" s="117">
        <v>0</v>
      </c>
      <c r="I215" s="122">
        <f t="shared" ref="I215" si="210">SUM(G215:H215)</f>
        <v>0</v>
      </c>
      <c r="J215" s="117">
        <v>0</v>
      </c>
      <c r="K215" s="117">
        <v>0</v>
      </c>
      <c r="L215" s="123">
        <f t="shared" ref="L215" si="211">SUM(J215:K215)</f>
        <v>0</v>
      </c>
    </row>
    <row r="216" spans="1:13" ht="35.1" customHeight="1">
      <c r="A216" s="126"/>
      <c r="B216" s="126"/>
      <c r="C216" s="75" t="s">
        <v>9</v>
      </c>
      <c r="D216" s="69">
        <v>0</v>
      </c>
      <c r="E216" s="69">
        <v>0</v>
      </c>
      <c r="F216" s="108">
        <v>0</v>
      </c>
      <c r="G216" s="69">
        <v>0</v>
      </c>
      <c r="H216" s="69">
        <v>0</v>
      </c>
      <c r="I216" s="108">
        <v>0</v>
      </c>
      <c r="J216" s="69">
        <v>0</v>
      </c>
      <c r="K216" s="69">
        <v>0</v>
      </c>
      <c r="L216" s="108"/>
    </row>
    <row r="217" spans="1:13" ht="35.1" customHeight="1">
      <c r="A217" s="125" t="s">
        <v>39</v>
      </c>
      <c r="B217" s="125"/>
      <c r="C217" s="93" t="s">
        <v>8</v>
      </c>
      <c r="D217" s="117">
        <v>10</v>
      </c>
      <c r="E217" s="117">
        <v>3</v>
      </c>
      <c r="F217" s="122">
        <f t="shared" ref="F217" si="212">SUM(D217:E217)</f>
        <v>13</v>
      </c>
      <c r="G217" s="117">
        <v>3</v>
      </c>
      <c r="H217" s="117">
        <v>1</v>
      </c>
      <c r="I217" s="122">
        <f t="shared" ref="I217" si="213">SUM(G217:H217)</f>
        <v>4</v>
      </c>
      <c r="J217" s="117">
        <v>0</v>
      </c>
      <c r="K217" s="117">
        <v>0</v>
      </c>
      <c r="L217" s="123">
        <f t="shared" ref="L217" si="214">SUM(J217:K217)</f>
        <v>0</v>
      </c>
    </row>
    <row r="218" spans="1:13" ht="35.1" customHeight="1">
      <c r="A218" s="125" t="s">
        <v>40</v>
      </c>
      <c r="B218" s="125"/>
      <c r="C218" s="75" t="s">
        <v>11</v>
      </c>
      <c r="D218" s="77">
        <v>2</v>
      </c>
      <c r="E218" s="77">
        <v>1</v>
      </c>
      <c r="F218" s="108">
        <f t="shared" ref="F218" si="215">E218+D218</f>
        <v>3</v>
      </c>
      <c r="G218" s="77">
        <v>0</v>
      </c>
      <c r="H218" s="77">
        <v>0</v>
      </c>
      <c r="I218" s="108">
        <f t="shared" ref="I218" si="216">SUM(G218:H218)</f>
        <v>0</v>
      </c>
      <c r="J218" s="77">
        <v>0</v>
      </c>
      <c r="K218" s="77">
        <v>0</v>
      </c>
      <c r="L218" s="108">
        <f t="shared" ref="L218" si="217">K218+J218</f>
        <v>0</v>
      </c>
    </row>
    <row r="219" spans="1:13" ht="35.1" customHeight="1">
      <c r="A219" s="125" t="s">
        <v>41</v>
      </c>
      <c r="B219" s="125"/>
      <c r="C219" s="75" t="s">
        <v>9</v>
      </c>
      <c r="D219" s="69">
        <v>0</v>
      </c>
      <c r="E219" s="69">
        <v>0</v>
      </c>
      <c r="F219" s="108">
        <v>0</v>
      </c>
      <c r="G219" s="69">
        <v>0</v>
      </c>
      <c r="H219" s="69">
        <v>0</v>
      </c>
      <c r="I219" s="108">
        <v>0</v>
      </c>
      <c r="J219" s="69">
        <v>0</v>
      </c>
      <c r="K219" s="69">
        <v>0</v>
      </c>
      <c r="L219" s="108"/>
    </row>
    <row r="220" spans="1:13" ht="35.1" customHeight="1">
      <c r="A220" s="126"/>
      <c r="B220" s="126"/>
      <c r="C220" s="75" t="s">
        <v>10</v>
      </c>
      <c r="D220" s="69">
        <v>5</v>
      </c>
      <c r="E220" s="69">
        <v>16</v>
      </c>
      <c r="F220" s="108">
        <f t="shared" ref="F220" si="218">SUM(D220:E220)</f>
        <v>21</v>
      </c>
      <c r="G220" s="69">
        <v>1</v>
      </c>
      <c r="H220" s="69">
        <v>1</v>
      </c>
      <c r="I220" s="108">
        <f t="shared" ref="I220" si="219">SUM(G220:H220)</f>
        <v>2</v>
      </c>
      <c r="J220" s="69">
        <v>3</v>
      </c>
      <c r="K220" s="69">
        <v>6</v>
      </c>
      <c r="L220" s="108">
        <f t="shared" ref="L220" si="220">SUM(J220:K220)</f>
        <v>9</v>
      </c>
    </row>
    <row r="221" spans="1:13" ht="35.1" customHeight="1">
      <c r="A221" s="126"/>
      <c r="B221" s="126"/>
      <c r="C221" s="75" t="s">
        <v>11</v>
      </c>
      <c r="D221" s="77">
        <v>4</v>
      </c>
      <c r="E221" s="77">
        <v>3</v>
      </c>
      <c r="F221" s="108">
        <f t="shared" ref="F221" si="221">E221+D221</f>
        <v>7</v>
      </c>
      <c r="G221" s="77">
        <v>0</v>
      </c>
      <c r="H221" s="77">
        <v>0</v>
      </c>
      <c r="I221" s="108">
        <f t="shared" ref="I221" si="222">SUM(G221:H221)</f>
        <v>0</v>
      </c>
      <c r="J221" s="77">
        <v>0</v>
      </c>
      <c r="K221" s="77">
        <v>0</v>
      </c>
      <c r="L221" s="108">
        <f t="shared" ref="L221" si="223">K221+J221</f>
        <v>0</v>
      </c>
    </row>
    <row r="222" spans="1:13" ht="35.1" customHeight="1">
      <c r="A222" s="126"/>
      <c r="B222" s="126"/>
      <c r="C222" s="75" t="s">
        <v>12</v>
      </c>
      <c r="D222" s="69">
        <v>0</v>
      </c>
      <c r="E222" s="69">
        <v>0</v>
      </c>
      <c r="F222" s="108">
        <v>0</v>
      </c>
      <c r="G222" s="69">
        <v>0</v>
      </c>
      <c r="H222" s="69">
        <v>0</v>
      </c>
      <c r="I222" s="108">
        <v>0</v>
      </c>
      <c r="J222" s="69">
        <v>0</v>
      </c>
      <c r="K222" s="69">
        <v>0</v>
      </c>
      <c r="L222" s="108"/>
    </row>
    <row r="223" spans="1:13" ht="35.1" customHeight="1">
      <c r="A223" s="125" t="s">
        <v>42</v>
      </c>
      <c r="B223" s="125"/>
      <c r="C223" s="93" t="s">
        <v>8</v>
      </c>
      <c r="D223" s="117">
        <v>13</v>
      </c>
      <c r="E223" s="117">
        <v>12</v>
      </c>
      <c r="F223" s="122">
        <f t="shared" ref="F223" si="224">SUM(D223:E223)</f>
        <v>25</v>
      </c>
      <c r="G223" s="117">
        <v>1</v>
      </c>
      <c r="H223" s="117">
        <v>3</v>
      </c>
      <c r="I223" s="122">
        <f t="shared" ref="I223" si="225">SUM(G223:H223)</f>
        <v>4</v>
      </c>
      <c r="J223" s="117">
        <v>0</v>
      </c>
      <c r="K223" s="117">
        <v>0</v>
      </c>
      <c r="L223" s="123">
        <f t="shared" ref="L223" si="226">SUM(J223:K223)</f>
        <v>0</v>
      </c>
    </row>
    <row r="224" spans="1:13" ht="35.1" customHeight="1">
      <c r="A224" s="126"/>
      <c r="B224" s="126"/>
      <c r="C224" s="75" t="s">
        <v>9</v>
      </c>
      <c r="D224" s="69">
        <v>0</v>
      </c>
      <c r="E224" s="69">
        <v>0</v>
      </c>
      <c r="F224" s="108">
        <v>0</v>
      </c>
      <c r="G224" s="69">
        <v>0</v>
      </c>
      <c r="H224" s="69">
        <v>0</v>
      </c>
      <c r="I224" s="108">
        <v>0</v>
      </c>
      <c r="J224" s="69">
        <v>0</v>
      </c>
      <c r="K224" s="69">
        <v>0</v>
      </c>
      <c r="L224" s="108"/>
    </row>
    <row r="225" spans="1:12" ht="35.1" customHeight="1">
      <c r="A225" s="125" t="s">
        <v>42</v>
      </c>
      <c r="B225" s="125"/>
      <c r="C225" s="93" t="s">
        <v>209</v>
      </c>
      <c r="D225" s="69">
        <v>0</v>
      </c>
      <c r="E225" s="69">
        <v>0</v>
      </c>
      <c r="F225" s="108">
        <v>0</v>
      </c>
      <c r="G225" s="69">
        <v>0</v>
      </c>
      <c r="H225" s="69">
        <v>0</v>
      </c>
      <c r="I225" s="108">
        <v>0</v>
      </c>
      <c r="J225" s="69">
        <v>0</v>
      </c>
      <c r="K225" s="69">
        <v>0</v>
      </c>
      <c r="L225" s="108"/>
    </row>
    <row r="226" spans="1:12" ht="35.1" customHeight="1">
      <c r="A226" s="125" t="s">
        <v>43</v>
      </c>
      <c r="B226" s="125"/>
      <c r="C226" s="75" t="s">
        <v>11</v>
      </c>
      <c r="D226" s="77">
        <v>5</v>
      </c>
      <c r="E226" s="77">
        <v>1</v>
      </c>
      <c r="F226" s="108">
        <f t="shared" ref="F226" si="227">E226+D226</f>
        <v>6</v>
      </c>
      <c r="G226" s="77">
        <v>0</v>
      </c>
      <c r="H226" s="77">
        <v>0</v>
      </c>
      <c r="I226" s="108">
        <f t="shared" ref="I226" si="228">SUM(G226:H226)</f>
        <v>0</v>
      </c>
      <c r="J226" s="77">
        <v>0</v>
      </c>
      <c r="K226" s="77">
        <v>0</v>
      </c>
      <c r="L226" s="108">
        <f t="shared" ref="L226" si="229">K226+J226</f>
        <v>0</v>
      </c>
    </row>
    <row r="227" spans="1:12" ht="35.1" customHeight="1">
      <c r="A227" s="125" t="s">
        <v>44</v>
      </c>
      <c r="B227" s="125"/>
      <c r="C227" s="75" t="s">
        <v>10</v>
      </c>
      <c r="D227" s="69">
        <v>17</v>
      </c>
      <c r="E227" s="69">
        <v>7</v>
      </c>
      <c r="F227" s="108">
        <f t="shared" ref="F227" si="230">SUM(D227:E227)</f>
        <v>24</v>
      </c>
      <c r="G227" s="69">
        <v>6</v>
      </c>
      <c r="H227" s="69">
        <v>1</v>
      </c>
      <c r="I227" s="108">
        <f t="shared" ref="I227" si="231">SUM(G227:H227)</f>
        <v>7</v>
      </c>
      <c r="J227" s="69">
        <v>5</v>
      </c>
      <c r="K227" s="69">
        <v>0</v>
      </c>
      <c r="L227" s="108">
        <f t="shared" ref="L227" si="232">SUM(J227:K227)</f>
        <v>5</v>
      </c>
    </row>
    <row r="228" spans="1:12" ht="35.1" customHeight="1">
      <c r="A228" s="126"/>
      <c r="B228" s="126"/>
      <c r="C228" s="75" t="s">
        <v>11</v>
      </c>
      <c r="D228" s="77">
        <v>1</v>
      </c>
      <c r="E228" s="77">
        <v>0</v>
      </c>
      <c r="F228" s="108">
        <f t="shared" ref="F228:F229" si="233">E228+D228</f>
        <v>1</v>
      </c>
      <c r="G228" s="77">
        <v>1</v>
      </c>
      <c r="H228" s="77">
        <v>0</v>
      </c>
      <c r="I228" s="108">
        <f t="shared" ref="I228:I229" si="234">SUM(G228:H228)</f>
        <v>1</v>
      </c>
      <c r="J228" s="77">
        <v>0</v>
      </c>
      <c r="K228" s="77">
        <v>0</v>
      </c>
      <c r="L228" s="108">
        <f t="shared" ref="L228:L229" si="235">K228+J228</f>
        <v>0</v>
      </c>
    </row>
    <row r="229" spans="1:12" ht="35.1" customHeight="1">
      <c r="A229" s="125" t="s">
        <v>45</v>
      </c>
      <c r="B229" s="125"/>
      <c r="C229" s="75" t="s">
        <v>11</v>
      </c>
      <c r="D229" s="77">
        <v>4</v>
      </c>
      <c r="E229" s="77">
        <v>2</v>
      </c>
      <c r="F229" s="108">
        <f t="shared" si="233"/>
        <v>6</v>
      </c>
      <c r="G229" s="77">
        <v>1</v>
      </c>
      <c r="H229" s="77">
        <v>0</v>
      </c>
      <c r="I229" s="108">
        <f t="shared" si="234"/>
        <v>1</v>
      </c>
      <c r="J229" s="77">
        <v>1</v>
      </c>
      <c r="K229" s="77">
        <v>0</v>
      </c>
      <c r="L229" s="108">
        <f t="shared" si="235"/>
        <v>1</v>
      </c>
    </row>
    <row r="230" spans="1:12" ht="35.1" customHeight="1">
      <c r="A230" s="239" t="s">
        <v>239</v>
      </c>
      <c r="B230" s="239"/>
      <c r="C230" s="93" t="s">
        <v>8</v>
      </c>
      <c r="D230" s="117">
        <v>6</v>
      </c>
      <c r="E230" s="117">
        <v>1</v>
      </c>
      <c r="F230" s="122">
        <f t="shared" ref="F230:F231" si="236">SUM(D230:E230)</f>
        <v>7</v>
      </c>
      <c r="G230" s="117">
        <v>0</v>
      </c>
      <c r="H230" s="117">
        <v>1</v>
      </c>
      <c r="I230" s="122">
        <f t="shared" ref="I230:I231" si="237">SUM(G230:H230)</f>
        <v>1</v>
      </c>
      <c r="J230" s="117">
        <v>0</v>
      </c>
      <c r="K230" s="117">
        <v>0</v>
      </c>
      <c r="L230" s="123">
        <f t="shared" ref="L230:L231" si="238">SUM(J230:K230)</f>
        <v>0</v>
      </c>
    </row>
    <row r="231" spans="1:12" ht="35.1" customHeight="1">
      <c r="A231" s="239" t="s">
        <v>240</v>
      </c>
      <c r="B231" s="239"/>
      <c r="C231" s="93" t="s">
        <v>8</v>
      </c>
      <c r="D231" s="117">
        <v>5</v>
      </c>
      <c r="E231" s="117">
        <v>2</v>
      </c>
      <c r="F231" s="122">
        <f t="shared" si="236"/>
        <v>7</v>
      </c>
      <c r="G231" s="117">
        <v>1</v>
      </c>
      <c r="H231" s="117">
        <v>0</v>
      </c>
      <c r="I231" s="122">
        <f t="shared" si="237"/>
        <v>1</v>
      </c>
      <c r="J231" s="117">
        <v>1</v>
      </c>
      <c r="K231" s="117">
        <v>0</v>
      </c>
      <c r="L231" s="123">
        <f t="shared" si="238"/>
        <v>1</v>
      </c>
    </row>
    <row r="232" spans="1:12" ht="35.1" customHeight="1">
      <c r="A232" s="239" t="s">
        <v>245</v>
      </c>
      <c r="B232" s="239"/>
      <c r="C232" s="75" t="s">
        <v>9</v>
      </c>
      <c r="D232" s="69">
        <v>4</v>
      </c>
      <c r="E232" s="69">
        <v>1</v>
      </c>
      <c r="F232" s="108">
        <f t="shared" ref="F232:F235" si="239">SUM(D232:E232)</f>
        <v>5</v>
      </c>
      <c r="G232" s="69">
        <v>0</v>
      </c>
      <c r="H232" s="69">
        <v>0</v>
      </c>
      <c r="I232" s="108">
        <f t="shared" ref="I232:I235" si="240">SUM(G232:H232)</f>
        <v>0</v>
      </c>
      <c r="J232" s="69">
        <v>0</v>
      </c>
      <c r="K232" s="69">
        <v>0</v>
      </c>
      <c r="L232" s="108">
        <f t="shared" ref="L232" si="241">SUM(J232:K232)</f>
        <v>0</v>
      </c>
    </row>
    <row r="233" spans="1:12" ht="35.1" customHeight="1">
      <c r="A233" s="239"/>
      <c r="B233" s="239"/>
      <c r="C233" s="75" t="s">
        <v>10</v>
      </c>
      <c r="D233" s="69">
        <v>0</v>
      </c>
      <c r="E233" s="69">
        <v>2</v>
      </c>
      <c r="F233" s="108">
        <f t="shared" ref="F233" si="242">SUM(D233:E233)</f>
        <v>2</v>
      </c>
      <c r="G233" s="69">
        <v>0</v>
      </c>
      <c r="H233" s="69">
        <v>2</v>
      </c>
      <c r="I233" s="108">
        <f t="shared" ref="I233" si="243">SUM(G233:H233)</f>
        <v>2</v>
      </c>
      <c r="J233" s="69">
        <v>0</v>
      </c>
      <c r="K233" s="69">
        <v>0</v>
      </c>
      <c r="L233" s="108">
        <f t="shared" ref="L233" si="244">SUM(J233:K233)</f>
        <v>0</v>
      </c>
    </row>
    <row r="234" spans="1:12" ht="35.1" customHeight="1">
      <c r="A234" s="239"/>
      <c r="B234" s="239"/>
      <c r="C234" s="75" t="s">
        <v>11</v>
      </c>
      <c r="D234" s="77">
        <v>5</v>
      </c>
      <c r="E234" s="77">
        <v>4</v>
      </c>
      <c r="F234" s="108">
        <f t="shared" ref="F234" si="245">E234+D234</f>
        <v>9</v>
      </c>
      <c r="G234" s="77">
        <v>0</v>
      </c>
      <c r="H234" s="77">
        <v>0</v>
      </c>
      <c r="I234" s="108">
        <f t="shared" ref="I234" si="246">SUM(G234:H234)</f>
        <v>0</v>
      </c>
      <c r="J234" s="77">
        <v>0</v>
      </c>
      <c r="K234" s="77">
        <v>0</v>
      </c>
      <c r="L234" s="108">
        <f t="shared" ref="L234" si="247">K234+J234</f>
        <v>0</v>
      </c>
    </row>
    <row r="235" spans="1:12" ht="35.1" customHeight="1">
      <c r="A235" s="239" t="s">
        <v>246</v>
      </c>
      <c r="B235" s="239"/>
      <c r="C235" s="75" t="s">
        <v>9</v>
      </c>
      <c r="D235" s="69">
        <v>1</v>
      </c>
      <c r="E235" s="69">
        <v>0</v>
      </c>
      <c r="F235" s="108">
        <f t="shared" si="239"/>
        <v>1</v>
      </c>
      <c r="G235" s="69">
        <v>0</v>
      </c>
      <c r="H235" s="69">
        <v>0</v>
      </c>
      <c r="I235" s="108">
        <f t="shared" si="240"/>
        <v>0</v>
      </c>
      <c r="J235" s="69">
        <v>0</v>
      </c>
      <c r="K235" s="69">
        <v>0</v>
      </c>
      <c r="L235" s="108">
        <v>0</v>
      </c>
    </row>
    <row r="236" spans="1:12" ht="35.1" customHeight="1">
      <c r="A236" s="226" t="s">
        <v>248</v>
      </c>
      <c r="B236" s="226"/>
      <c r="C236" s="75" t="s">
        <v>10</v>
      </c>
      <c r="D236" s="69">
        <v>2</v>
      </c>
      <c r="E236" s="69">
        <v>0</v>
      </c>
      <c r="F236" s="108">
        <f t="shared" ref="F236:F237" si="248">SUM(D236:E236)</f>
        <v>2</v>
      </c>
      <c r="G236" s="69">
        <v>2</v>
      </c>
      <c r="H236" s="69">
        <v>0</v>
      </c>
      <c r="I236" s="108">
        <f t="shared" ref="I236:I237" si="249">SUM(G236:H236)</f>
        <v>2</v>
      </c>
      <c r="J236" s="69">
        <v>0</v>
      </c>
      <c r="K236" s="69">
        <v>0</v>
      </c>
      <c r="L236" s="108">
        <f t="shared" ref="L236:L237" si="250">SUM(J236:K236)</f>
        <v>0</v>
      </c>
    </row>
    <row r="237" spans="1:12" ht="35.1" customHeight="1">
      <c r="A237" s="226" t="s">
        <v>249</v>
      </c>
      <c r="B237" s="226"/>
      <c r="C237" s="75" t="s">
        <v>10</v>
      </c>
      <c r="D237" s="69">
        <v>1</v>
      </c>
      <c r="E237" s="69">
        <v>1</v>
      </c>
      <c r="F237" s="108">
        <f t="shared" si="248"/>
        <v>2</v>
      </c>
      <c r="G237" s="69">
        <v>1</v>
      </c>
      <c r="H237" s="69">
        <v>1</v>
      </c>
      <c r="I237" s="108">
        <f t="shared" si="249"/>
        <v>2</v>
      </c>
      <c r="J237" s="69">
        <v>0</v>
      </c>
      <c r="K237" s="69">
        <v>0</v>
      </c>
      <c r="L237" s="108">
        <f t="shared" si="250"/>
        <v>0</v>
      </c>
    </row>
    <row r="238" spans="1:12" ht="35.1" customHeight="1">
      <c r="A238" s="127" t="s">
        <v>13</v>
      </c>
      <c r="B238" s="127"/>
      <c r="C238" s="92" t="s">
        <v>8</v>
      </c>
      <c r="D238" s="108">
        <f t="shared" ref="D238:L238" si="251">D231+D230+D225+D223+D217+D215+D213+D208+D203+D196+D189+D187+D182+D177+D171+D170+D166+D161+D152+D148+D144+D139+D135+D131+D126</f>
        <v>368</v>
      </c>
      <c r="E238" s="108">
        <f t="shared" si="251"/>
        <v>318</v>
      </c>
      <c r="F238" s="108">
        <f t="shared" si="251"/>
        <v>686</v>
      </c>
      <c r="G238" s="108">
        <f t="shared" si="251"/>
        <v>84</v>
      </c>
      <c r="H238" s="108">
        <f t="shared" si="251"/>
        <v>69</v>
      </c>
      <c r="I238" s="108">
        <f t="shared" si="251"/>
        <v>153</v>
      </c>
      <c r="J238" s="108">
        <f t="shared" si="251"/>
        <v>24</v>
      </c>
      <c r="K238" s="108">
        <f t="shared" si="251"/>
        <v>12</v>
      </c>
      <c r="L238" s="108">
        <f t="shared" si="251"/>
        <v>36</v>
      </c>
    </row>
    <row r="239" spans="1:12" ht="35.1" customHeight="1">
      <c r="A239" s="127"/>
      <c r="B239" s="127"/>
      <c r="C239" s="92" t="s">
        <v>9</v>
      </c>
      <c r="D239" s="108">
        <f t="shared" ref="D239:L239" si="252">D235+D232+D224+D219+D216+D209+D204+D198+D197+D194+D190+D183+D178+D172+D167+D162+D157+D153+D149+D145+D140+D136+D132+D127</f>
        <v>369</v>
      </c>
      <c r="E239" s="108">
        <f t="shared" si="252"/>
        <v>206</v>
      </c>
      <c r="F239" s="108">
        <f t="shared" si="252"/>
        <v>575</v>
      </c>
      <c r="G239" s="108">
        <f t="shared" si="252"/>
        <v>85</v>
      </c>
      <c r="H239" s="108">
        <f t="shared" si="252"/>
        <v>62</v>
      </c>
      <c r="I239" s="108">
        <f t="shared" si="252"/>
        <v>147</v>
      </c>
      <c r="J239" s="108">
        <f t="shared" si="252"/>
        <v>24</v>
      </c>
      <c r="K239" s="108">
        <f t="shared" si="252"/>
        <v>11</v>
      </c>
      <c r="L239" s="108">
        <f t="shared" si="252"/>
        <v>35</v>
      </c>
    </row>
    <row r="240" spans="1:12" ht="35.1" customHeight="1">
      <c r="A240" s="127"/>
      <c r="B240" s="127"/>
      <c r="C240" s="92" t="s">
        <v>10</v>
      </c>
      <c r="D240" s="108">
        <f t="shared" ref="D240:L240" si="253">D237+D236+D233+D227+D220+D210+D205+D199+D191+D184+D179+D174+D173+D163+D158+D156+D154+D150+D146+D141+D137+D133+D128</f>
        <v>209</v>
      </c>
      <c r="E240" s="108">
        <f t="shared" si="253"/>
        <v>259</v>
      </c>
      <c r="F240" s="108">
        <f t="shared" si="253"/>
        <v>468</v>
      </c>
      <c r="G240" s="108">
        <f t="shared" si="253"/>
        <v>63</v>
      </c>
      <c r="H240" s="108">
        <f t="shared" si="253"/>
        <v>60</v>
      </c>
      <c r="I240" s="108">
        <f t="shared" si="253"/>
        <v>123</v>
      </c>
      <c r="J240" s="108">
        <f t="shared" si="253"/>
        <v>35</v>
      </c>
      <c r="K240" s="108">
        <f t="shared" si="253"/>
        <v>46</v>
      </c>
      <c r="L240" s="108">
        <f t="shared" si="253"/>
        <v>81</v>
      </c>
    </row>
    <row r="241" spans="1:12" ht="35.1" customHeight="1">
      <c r="A241" s="127"/>
      <c r="B241" s="127"/>
      <c r="C241" s="92" t="s">
        <v>11</v>
      </c>
      <c r="D241" s="108">
        <f t="shared" ref="D241:L241" si="254">D234+D229+D228+D226+D221+D218+D211+D206+D200+D192+D185+D180+D175+D169+D164+D159+D155+D151+D147+D142+D138+D134+D129</f>
        <v>301</v>
      </c>
      <c r="E241" s="108">
        <f t="shared" si="254"/>
        <v>215</v>
      </c>
      <c r="F241" s="108">
        <f t="shared" si="254"/>
        <v>482</v>
      </c>
      <c r="G241" s="108">
        <f t="shared" si="254"/>
        <v>29</v>
      </c>
      <c r="H241" s="108">
        <f t="shared" si="254"/>
        <v>21</v>
      </c>
      <c r="I241" s="108">
        <f t="shared" si="254"/>
        <v>50</v>
      </c>
      <c r="J241" s="108">
        <f t="shared" si="254"/>
        <v>22</v>
      </c>
      <c r="K241" s="108">
        <f t="shared" si="254"/>
        <v>10</v>
      </c>
      <c r="L241" s="108">
        <f t="shared" si="254"/>
        <v>32</v>
      </c>
    </row>
    <row r="242" spans="1:12" ht="35.1" customHeight="1">
      <c r="A242" s="127"/>
      <c r="B242" s="127"/>
      <c r="C242" s="92" t="s">
        <v>12</v>
      </c>
      <c r="D242" s="108">
        <f>D222+D214+D212+D207+D202+D201+D195+D193+D188+D186+D181+D176+D168+D165+D160+D143+D130</f>
        <v>84</v>
      </c>
      <c r="E242" s="108">
        <f t="shared" ref="E242:L242" si="255">E222+E214+E212+E207+E202+E201+E195+E193+E188+E186+E181+E176+E168+E165+E160+E143+E130</f>
        <v>30</v>
      </c>
      <c r="F242" s="108">
        <f t="shared" si="255"/>
        <v>114</v>
      </c>
      <c r="G242" s="108">
        <f t="shared" si="255"/>
        <v>77</v>
      </c>
      <c r="H242" s="108">
        <f t="shared" si="255"/>
        <v>27</v>
      </c>
      <c r="I242" s="108">
        <f t="shared" si="255"/>
        <v>104</v>
      </c>
      <c r="J242" s="108">
        <f t="shared" si="255"/>
        <v>5</v>
      </c>
      <c r="K242" s="108">
        <f t="shared" si="255"/>
        <v>1</v>
      </c>
      <c r="L242" s="108">
        <f t="shared" si="255"/>
        <v>6</v>
      </c>
    </row>
    <row r="243" spans="1:12" ht="35.1" customHeight="1">
      <c r="A243" s="127"/>
      <c r="B243" s="127"/>
      <c r="C243" s="92" t="s">
        <v>13</v>
      </c>
      <c r="D243" s="108">
        <f>SUM(D238:D242)</f>
        <v>1331</v>
      </c>
      <c r="E243" s="108">
        <f t="shared" ref="E243:L243" si="256">SUM(E238:E242)</f>
        <v>1028</v>
      </c>
      <c r="F243" s="108">
        <f t="shared" si="256"/>
        <v>2325</v>
      </c>
      <c r="G243" s="108">
        <f t="shared" si="256"/>
        <v>338</v>
      </c>
      <c r="H243" s="108">
        <f t="shared" si="256"/>
        <v>239</v>
      </c>
      <c r="I243" s="108">
        <f t="shared" si="256"/>
        <v>577</v>
      </c>
      <c r="J243" s="108">
        <f t="shared" si="256"/>
        <v>110</v>
      </c>
      <c r="K243" s="108">
        <f t="shared" si="256"/>
        <v>80</v>
      </c>
      <c r="L243" s="108">
        <f t="shared" si="256"/>
        <v>190</v>
      </c>
    </row>
    <row r="244" spans="1:12" ht="35.1" customHeight="1"/>
    <row r="245" spans="1:12" ht="35.1" customHeight="1"/>
    <row r="246" spans="1:12" ht="35.1" customHeight="1"/>
    <row r="247" spans="1:12">
      <c r="A247" s="241" t="s">
        <v>261</v>
      </c>
      <c r="B247" s="241"/>
      <c r="C247" s="241"/>
      <c r="D247" s="241"/>
      <c r="E247" s="241"/>
    </row>
    <row r="248" spans="1:12">
      <c r="A248" s="243" t="s">
        <v>146</v>
      </c>
      <c r="B248" s="243"/>
      <c r="C248" s="245" t="s">
        <v>262</v>
      </c>
      <c r="D248" s="245"/>
      <c r="E248" s="245"/>
      <c r="F248" s="245" t="s">
        <v>269</v>
      </c>
      <c r="G248" s="245"/>
      <c r="H248" s="245"/>
      <c r="I248" s="245"/>
    </row>
    <row r="249" spans="1:12">
      <c r="A249" s="243"/>
      <c r="B249" s="243"/>
      <c r="C249" s="119" t="s">
        <v>263</v>
      </c>
      <c r="D249" s="245" t="s">
        <v>264</v>
      </c>
      <c r="E249" s="245"/>
      <c r="F249" s="245" t="s">
        <v>263</v>
      </c>
      <c r="G249" s="245"/>
      <c r="H249" s="245" t="s">
        <v>264</v>
      </c>
      <c r="I249" s="245"/>
    </row>
    <row r="250" spans="1:12">
      <c r="A250" s="244" t="s">
        <v>265</v>
      </c>
      <c r="B250" s="244"/>
      <c r="C250" s="118">
        <v>40</v>
      </c>
      <c r="D250" s="246">
        <v>0</v>
      </c>
      <c r="E250" s="246"/>
      <c r="F250" s="247"/>
      <c r="G250" s="248"/>
      <c r="H250" s="247"/>
      <c r="I250" s="248"/>
    </row>
    <row r="251" spans="1:12">
      <c r="A251" s="244" t="s">
        <v>266</v>
      </c>
      <c r="B251" s="244"/>
      <c r="C251" s="118">
        <v>45</v>
      </c>
      <c r="D251" s="246">
        <v>10</v>
      </c>
      <c r="E251" s="246"/>
      <c r="F251" s="249"/>
      <c r="G251" s="250"/>
      <c r="H251" s="249"/>
      <c r="I251" s="250"/>
    </row>
    <row r="252" spans="1:12">
      <c r="A252" s="244" t="s">
        <v>29</v>
      </c>
      <c r="B252" s="244"/>
      <c r="C252" s="118">
        <v>14</v>
      </c>
      <c r="D252" s="246">
        <v>0</v>
      </c>
      <c r="E252" s="246"/>
      <c r="F252" s="249"/>
      <c r="G252" s="250"/>
      <c r="H252" s="249"/>
      <c r="I252" s="250"/>
    </row>
    <row r="253" spans="1:12">
      <c r="A253" s="244" t="s">
        <v>267</v>
      </c>
      <c r="B253" s="244"/>
      <c r="C253" s="118">
        <v>12</v>
      </c>
      <c r="D253" s="246">
        <v>1</v>
      </c>
      <c r="E253" s="246"/>
      <c r="F253" s="249"/>
      <c r="G253" s="250"/>
      <c r="H253" s="249"/>
      <c r="I253" s="250"/>
    </row>
    <row r="254" spans="1:12">
      <c r="A254" s="244" t="s">
        <v>26</v>
      </c>
      <c r="B254" s="244"/>
      <c r="C254" s="118">
        <v>20</v>
      </c>
      <c r="D254" s="246">
        <v>5</v>
      </c>
      <c r="E254" s="246"/>
      <c r="F254" s="249"/>
      <c r="G254" s="250"/>
      <c r="H254" s="249"/>
      <c r="I254" s="250"/>
    </row>
    <row r="255" spans="1:12">
      <c r="A255" s="244" t="s">
        <v>268</v>
      </c>
      <c r="B255" s="244"/>
      <c r="C255" s="118">
        <v>25</v>
      </c>
      <c r="D255" s="246">
        <v>0</v>
      </c>
      <c r="E255" s="246"/>
      <c r="F255" s="251"/>
      <c r="G255" s="252"/>
      <c r="H255" s="251"/>
      <c r="I255" s="252"/>
    </row>
    <row r="256" spans="1:12">
      <c r="A256" s="243" t="s">
        <v>124</v>
      </c>
      <c r="B256" s="243"/>
      <c r="C256" s="119">
        <f>SUM(C250:C255)</f>
        <v>156</v>
      </c>
      <c r="D256" s="245">
        <f>SUM(D250:D255)</f>
        <v>16</v>
      </c>
      <c r="E256" s="245"/>
      <c r="F256" s="245">
        <v>265</v>
      </c>
      <c r="G256" s="245"/>
      <c r="H256" s="245"/>
      <c r="I256" s="245"/>
    </row>
  </sheetData>
  <mergeCells count="116">
    <mergeCell ref="F256:I256"/>
    <mergeCell ref="H250:I255"/>
    <mergeCell ref="F250:G255"/>
    <mergeCell ref="D251:E251"/>
    <mergeCell ref="D250:E250"/>
    <mergeCell ref="H249:I249"/>
    <mergeCell ref="F249:G249"/>
    <mergeCell ref="F248:I248"/>
    <mergeCell ref="D256:E256"/>
    <mergeCell ref="A248:B249"/>
    <mergeCell ref="A255:B255"/>
    <mergeCell ref="A254:B254"/>
    <mergeCell ref="A253:B253"/>
    <mergeCell ref="A252:B252"/>
    <mergeCell ref="A251:B251"/>
    <mergeCell ref="A250:B250"/>
    <mergeCell ref="A256:B256"/>
    <mergeCell ref="D249:E249"/>
    <mergeCell ref="C248:E248"/>
    <mergeCell ref="D255:E255"/>
    <mergeCell ref="D254:E254"/>
    <mergeCell ref="D253:E253"/>
    <mergeCell ref="D252:E252"/>
    <mergeCell ref="A1:R1"/>
    <mergeCell ref="A123:L123"/>
    <mergeCell ref="A247:E247"/>
    <mergeCell ref="A232:B234"/>
    <mergeCell ref="A73:B74"/>
    <mergeCell ref="A194:B195"/>
    <mergeCell ref="A237:B237"/>
    <mergeCell ref="A161:B165"/>
    <mergeCell ref="A177:B181"/>
    <mergeCell ref="A182:B186"/>
    <mergeCell ref="A187:B188"/>
    <mergeCell ref="J124:L124"/>
    <mergeCell ref="A225:B225"/>
    <mergeCell ref="A226:B226"/>
    <mergeCell ref="A227:B228"/>
    <mergeCell ref="A229:B229"/>
    <mergeCell ref="A189:B193"/>
    <mergeCell ref="A196:B202"/>
    <mergeCell ref="A203:B207"/>
    <mergeCell ref="A208:B212"/>
    <mergeCell ref="A166:B168"/>
    <mergeCell ref="A169:B169"/>
    <mergeCell ref="A148:B151"/>
    <mergeCell ref="A152:B155"/>
    <mergeCell ref="A156:B156"/>
    <mergeCell ref="A157:B158"/>
    <mergeCell ref="A159:B160"/>
    <mergeCell ref="A238:B243"/>
    <mergeCell ref="D124:F124"/>
    <mergeCell ref="C124:C125"/>
    <mergeCell ref="A230:B230"/>
    <mergeCell ref="A231:B231"/>
    <mergeCell ref="A213:B214"/>
    <mergeCell ref="A215:B216"/>
    <mergeCell ref="A217:B217"/>
    <mergeCell ref="A218:B218"/>
    <mergeCell ref="A219:B222"/>
    <mergeCell ref="A223:B224"/>
    <mergeCell ref="A236:B236"/>
    <mergeCell ref="A235:B235"/>
    <mergeCell ref="A139:B143"/>
    <mergeCell ref="A144:B147"/>
    <mergeCell ref="A170:B176"/>
    <mergeCell ref="A126:B130"/>
    <mergeCell ref="A131:B134"/>
    <mergeCell ref="A135:B138"/>
    <mergeCell ref="A3:B4"/>
    <mergeCell ref="C3:C4"/>
    <mergeCell ref="A5:B9"/>
    <mergeCell ref="A10:B13"/>
    <mergeCell ref="A14:B17"/>
    <mergeCell ref="A18:B22"/>
    <mergeCell ref="G124:I124"/>
    <mergeCell ref="A38:B39"/>
    <mergeCell ref="A110:B110"/>
    <mergeCell ref="A114:B119"/>
    <mergeCell ref="A75:B81"/>
    <mergeCell ref="A109:B109"/>
    <mergeCell ref="A66:B67"/>
    <mergeCell ref="A48:B48"/>
    <mergeCell ref="A49:B55"/>
    <mergeCell ref="A40:B44"/>
    <mergeCell ref="A45:B47"/>
    <mergeCell ref="A87:B91"/>
    <mergeCell ref="A92:B93"/>
    <mergeCell ref="A82:B86"/>
    <mergeCell ref="A113:B113"/>
    <mergeCell ref="A111:B112"/>
    <mergeCell ref="A124:B125"/>
    <mergeCell ref="P3:R3"/>
    <mergeCell ref="A105:B105"/>
    <mergeCell ref="A106:B107"/>
    <mergeCell ref="A108:B108"/>
    <mergeCell ref="D3:E3"/>
    <mergeCell ref="F3:G3"/>
    <mergeCell ref="A27:B30"/>
    <mergeCell ref="A68:B72"/>
    <mergeCell ref="A56:B60"/>
    <mergeCell ref="A61:B65"/>
    <mergeCell ref="A94:B95"/>
    <mergeCell ref="A96:B96"/>
    <mergeCell ref="A97:B97"/>
    <mergeCell ref="A98:B101"/>
    <mergeCell ref="A102:B103"/>
    <mergeCell ref="A104:B104"/>
    <mergeCell ref="A35:B35"/>
    <mergeCell ref="A36:B37"/>
    <mergeCell ref="A31:B34"/>
    <mergeCell ref="H3:I3"/>
    <mergeCell ref="J3:K3"/>
    <mergeCell ref="L3:M3"/>
    <mergeCell ref="N3:O3"/>
    <mergeCell ref="A23:B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C7"/>
  <sheetViews>
    <sheetView rightToLeft="1" workbookViewId="0">
      <selection activeCell="C11" sqref="C11"/>
    </sheetView>
  </sheetViews>
  <sheetFormatPr defaultRowHeight="15"/>
  <cols>
    <col min="2" max="2" width="13.625" customWidth="1"/>
    <col min="3" max="3" width="17.125" customWidth="1"/>
  </cols>
  <sheetData>
    <row r="2" spans="2:3" ht="55.5" customHeight="1">
      <c r="B2" s="253" t="s">
        <v>271</v>
      </c>
      <c r="C2" s="253"/>
    </row>
    <row r="3" spans="2:3" ht="26.25">
      <c r="B3" s="108" t="s">
        <v>1</v>
      </c>
      <c r="C3" s="108" t="s">
        <v>270</v>
      </c>
    </row>
    <row r="4" spans="2:3" ht="26.25">
      <c r="B4" s="69" t="s">
        <v>51</v>
      </c>
      <c r="C4" s="69">
        <v>154</v>
      </c>
    </row>
    <row r="5" spans="2:3" ht="26.25">
      <c r="B5" s="69" t="s">
        <v>9</v>
      </c>
      <c r="C5" s="69">
        <v>84</v>
      </c>
    </row>
    <row r="6" spans="2:3" ht="26.25">
      <c r="B6" s="69" t="s">
        <v>145</v>
      </c>
      <c r="C6" s="69">
        <v>70</v>
      </c>
    </row>
    <row r="7" spans="2:3" ht="26.25">
      <c r="B7" s="108" t="s">
        <v>13</v>
      </c>
      <c r="C7" s="108">
        <f>SUM(C4:C6)</f>
        <v>308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نطاقات تمت تسميتها</vt:lpstr>
      </vt:variant>
      <vt:variant>
        <vt:i4>5</vt:i4>
      </vt:variant>
    </vt:vector>
  </HeadingPairs>
  <TitlesOfParts>
    <vt:vector size="12" baseType="lpstr">
      <vt:lpstr>الطلاب والمستجدون</vt:lpstr>
      <vt:lpstr>طلاب الدراسات العليا </vt:lpstr>
      <vt:lpstr>خريجي الدراسات العليا</vt:lpstr>
      <vt:lpstr>الطلاب السوريون</vt:lpstr>
      <vt:lpstr>المفتوح</vt:lpstr>
      <vt:lpstr>الهيئة والموفدين</vt:lpstr>
      <vt:lpstr>التمريض</vt:lpstr>
      <vt:lpstr>'الطلاب والمستجدون'!Print_Area</vt:lpstr>
      <vt:lpstr>'الطلاب السوريون'!Print_Titles</vt:lpstr>
      <vt:lpstr>'الطلاب والمستجدون'!Print_Titles</vt:lpstr>
      <vt:lpstr>المفتوح!Print_Titles</vt:lpstr>
      <vt:lpstr>'طلاب الدراسات العليا 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2011-01-16T11:51:37Z</dcterms:modified>
</cp:coreProperties>
</file>